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name="Visão geral" sheetId="1" state="visible" r:id="rId1"/>
    <sheet name="E-commerce" sheetId="2" state="visible" r:id="rId2"/>
    <sheet name="WhatsApp" sheetId="3" state="visible" r:id="rId3"/>
    <sheet name="Aplicação" sheetId="4" state="visible" r:id="rId4"/>
    <sheet name="Webinário" sheetId="5" state="visible" r:id="rId5"/>
    <sheet name="Conteúdo" sheetId="6" state="visible" r:id="rId6"/>
    <sheet name="Fontes e premissas" sheetId="7" state="visible" r:id="rId7"/>
  </sheets>
  <definedNames>
    <definedName name="_xlnm.Print_Area" localSheetId="1">'E-commerce'!$A$1:$G$47</definedName>
    <definedName name="_xlnm.Print_Area" localSheetId="2">'WhatsApp'!$A$1:$G$49</definedName>
    <definedName name="_xlnm.Print_Area" localSheetId="3">'Aplicação'!$A$1:$G$51</definedName>
    <definedName name="_xlnm.Print_Area" localSheetId="4">'Webinário'!$A$1:$G$50</definedName>
    <definedName name="_xlnm.Print_Area" localSheetId="5">'Conteúdo'!$A$1:$G$49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&quot;R$ &quot;#,##0.00;[RED]&quot;-R$ &quot;#,##0.00"/>
    <numFmt numFmtId="165" formatCode="0.00\x"/>
  </numFmts>
  <fonts count="9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Georgia"/>
      <charset val="1"/>
      <family val="0"/>
      <b val="1"/>
      <color rgb="FF192D34"/>
      <sz val="24"/>
    </font>
    <font>
      <name val="Cambria"/>
      <charset val="1"/>
      <family val="0"/>
      <b val="1"/>
      <color rgb="FFFFFFFF"/>
      <sz val="11"/>
    </font>
    <font>
      <name val="Calibri"/>
      <charset val="1"/>
      <family val="2"/>
      <color rgb="FF0000FF"/>
      <sz val="12"/>
    </font>
    <font>
      <name val="Georgia"/>
      <charset val="1"/>
      <family val="0"/>
      <b val="1"/>
      <color rgb="FF192D34"/>
      <sz val="22"/>
    </font>
    <font>
      <name val="Calibri"/>
      <charset val="1"/>
      <family val="0"/>
      <color rgb="FF192D34"/>
      <sz val="12"/>
    </font>
  </fonts>
  <fills count="6">
    <fill>
      <patternFill/>
    </fill>
    <fill>
      <patternFill patternType="gray125"/>
    </fill>
    <fill>
      <patternFill patternType="solid">
        <fgColor rgb="FF192D34"/>
        <bgColor rgb="FF003366"/>
      </patternFill>
    </fill>
    <fill>
      <patternFill patternType="solid">
        <fgColor rgb="FFFFF1A8"/>
        <bgColor rgb="FFE8F3EA"/>
      </patternFill>
    </fill>
    <fill>
      <patternFill patternType="solid">
        <fgColor rgb="FFE8F3EA"/>
        <bgColor rgb="FFFFFFFF"/>
      </patternFill>
    </fill>
    <fill>
      <patternFill patternType="solid">
        <fgColor rgb="FF123A2B"/>
        <bgColor rgb="FF003366"/>
      </patternFill>
    </fill>
  </fills>
  <borders count="1">
    <border>
      <left/>
      <right/>
      <top/>
      <bottom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6" fillId="0" borderId="0" applyAlignment="1">
      <alignment horizontal="general" vertical="bottom"/>
    </xf>
  </cellStyleXfs>
  <cellXfs count="47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top" wrapText="1"/>
    </xf>
    <xf numFmtId="0" fontId="5" fillId="2" borderId="0" applyAlignment="1" pivotButton="0" quotePrefix="0" xfId="0">
      <alignment horizontal="general" vertical="bottom"/>
    </xf>
    <xf numFmtId="0" fontId="6" fillId="0" borderId="0" applyAlignment="1" pivotButton="0" quotePrefix="0" xfId="20">
      <alignment horizontal="general" vertical="bottom"/>
    </xf>
    <xf numFmtId="164" fontId="0" fillId="0" borderId="0" applyAlignment="1" pivotButton="0" quotePrefix="0" xfId="0">
      <alignment horizontal="general" vertical="bottom"/>
    </xf>
    <xf numFmtId="4" fontId="0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10" fontId="0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top" wrapText="1"/>
    </xf>
    <xf numFmtId="164" fontId="8" fillId="3" borderId="0" applyAlignment="1" pivotButton="0" quotePrefix="0" xfId="0">
      <alignment horizontal="general" vertical="top" wrapText="1"/>
    </xf>
    <xf numFmtId="164" fontId="8" fillId="0" borderId="0" applyAlignment="1" pivotButton="0" quotePrefix="0" xfId="0">
      <alignment horizontal="general" vertical="top" wrapText="1"/>
    </xf>
    <xf numFmtId="4" fontId="8" fillId="3" borderId="0" applyAlignment="1" pivotButton="0" quotePrefix="0" xfId="0">
      <alignment horizontal="general" vertical="top" wrapText="1"/>
    </xf>
    <xf numFmtId="10" fontId="8" fillId="3" borderId="0" applyAlignment="1" pivotButton="0" quotePrefix="0" xfId="0">
      <alignment horizontal="general" vertical="top" wrapText="1"/>
    </xf>
    <xf numFmtId="165" fontId="8" fillId="0" borderId="0" applyAlignment="1" pivotButton="0" quotePrefix="0" xfId="0">
      <alignment horizontal="general" vertical="top" wrapText="1"/>
    </xf>
    <xf numFmtId="0" fontId="5" fillId="2" borderId="0" applyAlignment="1" pivotButton="0" quotePrefix="0" xfId="0">
      <alignment horizontal="general" vertical="top" wrapText="1"/>
    </xf>
    <xf numFmtId="4" fontId="8" fillId="0" borderId="0" applyAlignment="1" pivotButton="0" quotePrefix="0" xfId="0">
      <alignment horizontal="general" vertical="top" wrapText="1"/>
    </xf>
    <xf numFmtId="4" fontId="8" fillId="4" borderId="0" applyAlignment="1" pivotButton="0" quotePrefix="0" xfId="0">
      <alignment horizontal="general" vertical="top" wrapText="1"/>
    </xf>
    <xf numFmtId="164" fontId="8" fillId="4" borderId="0" applyAlignment="1" pivotButton="0" quotePrefix="0" xfId="0">
      <alignment horizontal="general" vertical="top" wrapText="1"/>
    </xf>
    <xf numFmtId="165" fontId="8" fillId="4" borderId="0" applyAlignment="1" pivotButton="0" quotePrefix="0" xfId="0">
      <alignment horizontal="general" vertical="top" wrapText="1"/>
    </xf>
    <xf numFmtId="10" fontId="8" fillId="4" borderId="0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top" wrapText="1"/>
    </xf>
    <xf numFmtId="0" fontId="5" fillId="5" borderId="0" applyAlignment="1" pivotButton="0" quotePrefix="0" xfId="0">
      <alignment horizontal="general" vertical="bottom"/>
    </xf>
    <xf numFmtId="0" fontId="6" fillId="0" borderId="0" applyAlignment="1" pivotButton="0" quotePrefix="0" xfId="20">
      <alignment horizontal="general" vertical="bottom"/>
    </xf>
    <xf numFmtId="164" fontId="0" fillId="0" borderId="0" applyAlignment="1" pivotButton="0" quotePrefix="0" xfId="0">
      <alignment horizontal="general" vertical="bottom"/>
    </xf>
    <xf numFmtId="4" fontId="0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10" fontId="0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top" wrapText="1"/>
    </xf>
    <xf numFmtId="164" fontId="8" fillId="3" borderId="0" applyAlignment="1" pivotButton="0" quotePrefix="0" xfId="0">
      <alignment horizontal="general" vertical="top" wrapText="1"/>
    </xf>
    <xf numFmtId="164" fontId="8" fillId="0" borderId="0" applyAlignment="1" pivotButton="0" quotePrefix="0" xfId="0">
      <alignment horizontal="general" vertical="top" wrapText="1"/>
    </xf>
    <xf numFmtId="4" fontId="8" fillId="3" borderId="0" applyAlignment="1" pivotButton="0" quotePrefix="0" xfId="0">
      <alignment horizontal="general" vertical="top" wrapText="1"/>
    </xf>
    <xf numFmtId="10" fontId="8" fillId="3" borderId="0" applyAlignment="1" pivotButton="0" quotePrefix="0" xfId="0">
      <alignment horizontal="general" vertical="top" wrapText="1"/>
    </xf>
    <xf numFmtId="165" fontId="8" fillId="0" borderId="0" applyAlignment="1" pivotButton="0" quotePrefix="0" xfId="0">
      <alignment horizontal="general" vertical="top" wrapText="1"/>
    </xf>
    <xf numFmtId="0" fontId="5" fillId="5" borderId="0" applyAlignment="1" pivotButton="0" quotePrefix="0" xfId="0">
      <alignment horizontal="general" vertical="top" wrapText="1"/>
    </xf>
    <xf numFmtId="4" fontId="8" fillId="0" borderId="0" applyAlignment="1" pivotButton="0" quotePrefix="0" xfId="0">
      <alignment horizontal="general" vertical="top" wrapText="1"/>
    </xf>
    <xf numFmtId="4" fontId="8" fillId="4" borderId="0" applyAlignment="1" pivotButton="0" quotePrefix="0" xfId="0">
      <alignment horizontal="general" vertical="top" wrapText="1"/>
    </xf>
    <xf numFmtId="164" fontId="8" fillId="4" borderId="0" applyAlignment="1" pivotButton="0" quotePrefix="0" xfId="0">
      <alignment horizontal="general" vertical="top" wrapText="1"/>
    </xf>
    <xf numFmtId="165" fontId="8" fillId="4" borderId="0" applyAlignment="1" pivotButton="0" quotePrefix="0" xfId="0">
      <alignment horizontal="general" vertical="top" wrapText="1"/>
    </xf>
    <xf numFmtId="10" fontId="8" fillId="4" borderId="0" applyAlignment="1" pivotButton="0" quotePrefix="0" xfId="0">
      <alignment horizontal="general" vertical="top" wrapText="1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8F3E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A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92D34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../../../../../../../home/Ryanribeirob/copywriting/youtube-ryan/apresentacoes/video-02-quanto-investir/src/Previsibilidade-Video-02.xlsx" TargetMode="External" Id="rId1" /><Relationship Type="http://schemas.openxmlformats.org/officeDocument/2006/relationships/hyperlink" Target="../../../../../../../home/Ryanribeirob/copywriting/youtube-ryan/apresentacoes/video-02-quanto-investir/src/Previsibilidade-Video-02.xlsx" TargetMode="External" Id="rId2" /><Relationship Type="http://schemas.openxmlformats.org/officeDocument/2006/relationships/hyperlink" Target="../../../../../../../home/Ryanribeirob/copywriting/youtube-ryan/apresentacoes/video-02-quanto-investir/src/Previsibilidade-Video-02.xlsx" TargetMode="External" Id="rId3" /><Relationship Type="http://schemas.openxmlformats.org/officeDocument/2006/relationships/hyperlink" Target="../../../../../../../home/Ryanribeirob/copywriting/youtube-ryan/apresentacoes/video-02-quanto-investir/src/Previsibilidade-Video-02.xlsx" TargetMode="External" Id="rId4" /><Relationship Type="http://schemas.openxmlformats.org/officeDocument/2006/relationships/hyperlink" Target="../../../../../../../home/Ryanribeirob/copywriting/youtube-ryan/apresentacoes/video-02-quanto-investir/src/Previsibilidade-Video-02.xlsx" TargetMode="External" Id="rId5" 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H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24" customWidth="1" style="24" min="1" max="8"/>
  </cols>
  <sheetData>
    <row r="1" ht="38" customHeight="1" s="25">
      <c r="A1" s="26" t="inlineStr">
        <is>
          <t>PREVISIBILIDADE DE VENDAS | PROSPERE MÍDIAS</t>
        </is>
      </c>
    </row>
    <row r="2" ht="15" customHeight="1" s="25">
      <c r="A2" s="27" t="inlineStr">
        <is>
          <t>Simulações didáticas de 15/10/2026. Mude as premissas amarelas de cada aba. O futuro calculado é condicional às taxas, custos e capacidade; não é garantia de vendas. A planilha-base original foi preservada.</t>
        </is>
      </c>
    </row>
    <row r="3" ht="15" customHeight="1" s="25"/>
    <row r="4"/>
    <row r="5" ht="15" customHeight="1" s="25">
      <c r="A5" s="28" t="inlineStr">
        <is>
          <t>Funil</t>
        </is>
      </c>
      <c r="B5" s="28" t="inlineStr">
        <is>
          <t>Mídia</t>
        </is>
      </c>
      <c r="C5" s="28" t="inlineStr">
        <is>
          <t>Vendas esperadas</t>
        </is>
      </c>
      <c r="D5" s="28" t="inlineStr">
        <is>
          <t>Receita</t>
        </is>
      </c>
      <c r="E5" s="28" t="inlineStr">
        <is>
          <t>Lucro</t>
        </is>
      </c>
      <c r="F5" s="28" t="inlineStr">
        <is>
          <t>ROAS</t>
        </is>
      </c>
      <c r="G5" s="28" t="inlineStr">
        <is>
          <t>ROI total</t>
        </is>
      </c>
      <c r="H5" s="28" t="inlineStr">
        <is>
          <t>CPA máximo p/ meta</t>
        </is>
      </c>
    </row>
    <row r="6" ht="15" customHeight="1" s="25">
      <c r="A6" s="29" t="inlineStr">
        <is>
          <t>E-commerce</t>
        </is>
      </c>
      <c r="B6" s="30">
        <f>'E-commerce'!B4</f>
        <v/>
      </c>
      <c r="C6" s="31">
        <f>'E-commerce'!B30</f>
        <v/>
      </c>
      <c r="D6" s="30">
        <f>'E-commerce'!B31</f>
        <v/>
      </c>
      <c r="E6" s="30">
        <f>'E-commerce'!B34</f>
        <v/>
      </c>
      <c r="F6" s="32">
        <f>'E-commerce'!B35</f>
        <v/>
      </c>
      <c r="G6" s="33">
        <f>'E-commerce'!B36</f>
        <v/>
      </c>
      <c r="H6" s="30">
        <f>'E-commerce'!E7</f>
        <v/>
      </c>
    </row>
    <row r="7" ht="15" customHeight="1" s="25">
      <c r="A7" s="29" t="inlineStr">
        <is>
          <t>WhatsApp</t>
        </is>
      </c>
      <c r="B7" s="30">
        <f>WhatsApp!B4</f>
        <v/>
      </c>
      <c r="C7" s="31">
        <f>WhatsApp!B32</f>
        <v/>
      </c>
      <c r="D7" s="30">
        <f>WhatsApp!B33</f>
        <v/>
      </c>
      <c r="E7" s="30">
        <f>WhatsApp!B36</f>
        <v/>
      </c>
      <c r="F7" s="32">
        <f>WhatsApp!B37</f>
        <v/>
      </c>
      <c r="G7" s="33">
        <f>WhatsApp!B38</f>
        <v/>
      </c>
      <c r="H7" s="30">
        <f>WhatsApp!E7</f>
        <v/>
      </c>
    </row>
    <row r="8" ht="15" customHeight="1" s="25">
      <c r="A8" s="29" t="inlineStr">
        <is>
          <t>Aplicação</t>
        </is>
      </c>
      <c r="B8" s="30">
        <f>Aplicação!B4</f>
        <v/>
      </c>
      <c r="C8" s="31">
        <f>Aplicação!B34</f>
        <v/>
      </c>
      <c r="D8" s="30">
        <f>Aplicação!B35</f>
        <v/>
      </c>
      <c r="E8" s="30">
        <f>Aplicação!B38</f>
        <v/>
      </c>
      <c r="F8" s="32">
        <f>Aplicação!B39</f>
        <v/>
      </c>
      <c r="G8" s="33">
        <f>Aplicação!B40</f>
        <v/>
      </c>
      <c r="H8" s="30">
        <f>Aplicação!E7</f>
        <v/>
      </c>
    </row>
    <row r="9" ht="15" customHeight="1" s="25">
      <c r="A9" s="29" t="inlineStr">
        <is>
          <t>Webinário</t>
        </is>
      </c>
      <c r="B9" s="30">
        <f>Webinário!B4</f>
        <v/>
      </c>
      <c r="C9" s="31">
        <f>Webinário!B33</f>
        <v/>
      </c>
      <c r="D9" s="30">
        <f>Webinário!B34</f>
        <v/>
      </c>
      <c r="E9" s="30">
        <f>Webinário!B37</f>
        <v/>
      </c>
      <c r="F9" s="32">
        <f>Webinário!B38</f>
        <v/>
      </c>
      <c r="G9" s="33">
        <f>Webinário!B39</f>
        <v/>
      </c>
      <c r="H9" s="30">
        <f>Webinário!E7</f>
        <v/>
      </c>
    </row>
    <row r="10" ht="15" customHeight="1" s="25">
      <c r="A10" s="29" t="inlineStr">
        <is>
          <t>Conteúdo</t>
        </is>
      </c>
      <c r="B10" s="30">
        <f>Conteúdo!B4</f>
        <v/>
      </c>
      <c r="C10" s="31">
        <f>Conteúdo!B32</f>
        <v/>
      </c>
      <c r="D10" s="30">
        <f>Conteúdo!B33</f>
        <v/>
      </c>
      <c r="E10" s="30">
        <f>Conteúdo!B36</f>
        <v/>
      </c>
      <c r="F10" s="32">
        <f>Conteúdo!B37</f>
        <v/>
      </c>
      <c r="G10" s="33">
        <f>Conteúdo!B38</f>
        <v/>
      </c>
      <c r="H10" s="30">
        <f>Conteúdo!E7</f>
        <v/>
      </c>
    </row>
    <row r="11"/>
    <row r="12"/>
    <row r="13"/>
    <row r="14" ht="44" customHeight="1" s="25">
      <c r="A14" s="24" t="inlineStr">
        <is>
          <t>Direção de ida</t>
        </is>
      </c>
      <c r="B14" s="27" t="inlineStr">
        <is>
          <t>Investimento ÷ custo por chegada → volumes por etapa → vendas → faturamento → lucro.</t>
        </is>
      </c>
    </row>
    <row r="15" ht="44" customHeight="1" s="25">
      <c r="A15" s="24" t="inlineStr">
        <is>
          <t>Direção inversa</t>
        </is>
      </c>
      <c r="B15" s="27" t="inlineStr">
        <is>
          <t>Meta de vendas ÷ taxas do caminho → volume necessário → mídia necessária → ritmo diário.</t>
        </is>
      </c>
    </row>
    <row r="16" ht="44" customHeight="1" s="25">
      <c r="A16" s="24" t="inlineStr">
        <is>
          <t>Margem antes da mídia</t>
        </is>
      </c>
      <c r="B16" s="27" t="inlineStr">
        <is>
          <t>Preço - custos de produto, entrega, taxas, impostos, operação e provisões.</t>
        </is>
      </c>
    </row>
    <row r="17" ht="44" customHeight="1" s="25">
      <c r="A17" s="24" t="inlineStr">
        <is>
          <t>Teto de aquisição</t>
        </is>
      </c>
      <c r="B17" s="27" t="inlineStr">
        <is>
          <t>Contribuição por venda - sobra desejada - estrutura extra / meta de vendas.</t>
        </is>
      </c>
    </row>
    <row r="18" ht="44" customHeight="1" s="25">
      <c r="A18" s="24" t="inlineStr">
        <is>
          <t>Denominadores</t>
        </is>
      </c>
      <c r="B18" s="27" t="inlineStr">
        <is>
          <t>Mensagem = conversa iniciada. Fechamento da aplicação = vendas / reuniões realizadas. Webinário = compradores / quem chegou ao fim do pitch.</t>
        </is>
      </c>
    </row>
    <row r="19" ht="44" customHeight="1" s="25">
      <c r="A19" s="24" t="inlineStr">
        <is>
          <t>Leitura correta</t>
        </is>
      </c>
      <c r="B19" s="27" t="inlineStr">
        <is>
          <t>O custo acumulado de mídia por etapa não é um gasto adicional. Não some esses custos. Quantidades fracionárias são expectativa matemática.</t>
        </is>
      </c>
    </row>
    <row r="20" ht="44" customHeight="1" s="25">
      <c r="A20" s="24" t="inlineStr">
        <is>
          <t>Planilha-base</t>
        </is>
      </c>
      <c r="B20" s="27" t="inlineStr">
        <is>
          <t>Prospere Mídias. Material de apoio à calculadora de previsibilidade e ao vídeo sobre orçamento de tráfego pago.</t>
        </is>
      </c>
    </row>
  </sheetData>
  <mergeCells count="9">
    <mergeCell ref="B14:H14"/>
    <mergeCell ref="B17:H17"/>
    <mergeCell ref="B18:H18"/>
    <mergeCell ref="A2:H3"/>
    <mergeCell ref="B16:H16"/>
    <mergeCell ref="B15:H15"/>
    <mergeCell ref="A1:H1"/>
    <mergeCell ref="B19:H19"/>
    <mergeCell ref="B20:H20"/>
  </mergeCells>
  <hyperlinks>
    <hyperlink xmlns:r="http://schemas.openxmlformats.org/officeDocument/2006/relationships" ref="A6" location="'E-commerce'!A1" display="E-commerce" r:id="rId1"/>
    <hyperlink xmlns:r="http://schemas.openxmlformats.org/officeDocument/2006/relationships" ref="A7" location="'WhatsApp'!A1" display="WhatsApp" r:id="rId2"/>
    <hyperlink xmlns:r="http://schemas.openxmlformats.org/officeDocument/2006/relationships" ref="A8" location="'Aplicação'!A1" display="Aplicação" r:id="rId3"/>
    <hyperlink xmlns:r="http://schemas.openxmlformats.org/officeDocument/2006/relationships" ref="A9" location="'Webinário'!A1" display="Webinário" r:id="rId4"/>
    <hyperlink xmlns:r="http://schemas.openxmlformats.org/officeDocument/2006/relationships" ref="A10" location="'Conteúdo'!A1" display="Conteúdo" r:id="rId5"/>
  </hyperlink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G4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39" customWidth="1" style="24" min="1" max="1"/>
    <col width="24" customWidth="1" style="24" min="2" max="2"/>
    <col width="23" customWidth="1" style="24" min="3" max="3"/>
    <col width="36" customWidth="1" style="24" min="4" max="4"/>
    <col width="28" customWidth="1" style="24" min="5" max="5"/>
    <col width="16" customWidth="1" style="24" min="6" max="6"/>
    <col width="3" customWidth="1" style="24" min="7" max="7"/>
  </cols>
  <sheetData>
    <row r="1" ht="36" customHeight="1" s="25">
      <c r="A1" s="34" t="inlineStr">
        <is>
          <t>PREVISIBILIDADE | FUNIL E-COMMERCE</t>
        </is>
      </c>
    </row>
    <row r="2" ht="40" customHeight="1" s="25">
      <c r="A2" s="35" t="inlineStr">
        <is>
          <t>SIMULAÇÃO: células amarelas são premissas editáveis; as demais contêm fórmulas. Quantidades podem ser expectativas fracionárias.</t>
        </is>
      </c>
    </row>
    <row r="3" ht="15" customHeight="1" s="25">
      <c r="A3" s="35" t="n"/>
      <c r="B3" s="35" t="n"/>
      <c r="C3" s="35" t="n"/>
      <c r="D3" s="35" t="n"/>
      <c r="E3" s="35" t="n"/>
      <c r="F3" s="35" t="n"/>
      <c r="G3" s="35" t="n"/>
    </row>
    <row r="4" ht="15" customHeight="1" s="25">
      <c r="A4" s="35" t="inlineStr">
        <is>
          <t>Mídia no período</t>
        </is>
      </c>
      <c r="B4" s="36" t="n">
        <v>900</v>
      </c>
      <c r="C4" s="35" t="n"/>
      <c r="D4" s="35" t="inlineStr">
        <is>
          <t>Custo unitário modelado</t>
        </is>
      </c>
      <c r="E4" s="37">
        <f>SUM(B13:B18)</f>
        <v/>
      </c>
      <c r="F4" s="35" t="n"/>
      <c r="G4" s="35" t="n"/>
    </row>
    <row r="5" ht="15" customHeight="1" s="25">
      <c r="A5" s="35" t="inlineStr">
        <is>
          <t>Dias de captação</t>
        </is>
      </c>
      <c r="B5" s="38" t="n">
        <v>30</v>
      </c>
      <c r="C5" s="35" t="n"/>
      <c r="D5" s="35" t="inlineStr">
        <is>
          <t>Contribuição por venda</t>
        </is>
      </c>
      <c r="E5" s="37">
        <f>B6-E4</f>
        <v/>
      </c>
      <c r="F5" s="35" t="n"/>
      <c r="G5" s="35" t="n"/>
    </row>
    <row r="6" ht="15" customHeight="1" s="25">
      <c r="A6" s="35" t="inlineStr">
        <is>
          <t>Preço / ticket</t>
        </is>
      </c>
      <c r="B6" s="36" t="n">
        <v>150</v>
      </c>
      <c r="C6" s="35" t="n"/>
      <c r="D6" s="35" t="inlineStr">
        <is>
          <t>Sobra desejada por venda</t>
        </is>
      </c>
      <c r="E6" s="37">
        <f>B6*B8</f>
        <v/>
      </c>
      <c r="F6" s="35" t="n"/>
      <c r="G6" s="35" t="n"/>
    </row>
    <row r="7" ht="15" customHeight="1" s="25">
      <c r="A7" s="35" t="inlineStr">
        <is>
          <t>Estrutura extra da campanha</t>
        </is>
      </c>
      <c r="B7" s="36" t="n">
        <v>0</v>
      </c>
      <c r="C7" s="35" t="n"/>
      <c r="D7" s="35" t="inlineStr">
        <is>
          <t>CPA máximo, na meta</t>
        </is>
      </c>
      <c r="E7" s="37">
        <f>IF(B9&gt;0,E5-E6-B7/B9,0)</f>
        <v/>
      </c>
      <c r="F7" s="35" t="n"/>
      <c r="G7" s="35" t="n"/>
    </row>
    <row r="8" ht="15" customHeight="1" s="25">
      <c r="A8" s="35" t="inlineStr">
        <is>
          <t>Margem final desejada</t>
        </is>
      </c>
      <c r="B8" s="39" t="n">
        <v>0.2</v>
      </c>
      <c r="C8" s="35" t="n"/>
      <c r="D8" s="35" t="inlineStr">
        <is>
          <t>ROAS mínimo, na meta</t>
        </is>
      </c>
      <c r="E8" s="40">
        <f>IF(E7&gt;0,B6/E7,"INVIÁVEL")</f>
        <v/>
      </c>
      <c r="F8" s="35" t="n"/>
      <c r="G8" s="35" t="n"/>
    </row>
    <row r="9" ht="15" customHeight="1" s="25">
      <c r="A9" s="35" t="inlineStr">
        <is>
          <t>Meta de vendas</t>
        </is>
      </c>
      <c r="B9" s="38" t="n">
        <v>20</v>
      </c>
      <c r="C9" s="35" t="n"/>
      <c r="D9" s="35" t="inlineStr">
        <is>
          <t>Teto de mídia, na meta</t>
        </is>
      </c>
      <c r="E9" s="37">
        <f>B9*(E5-E6)-B7</f>
        <v/>
      </c>
      <c r="F9" s="35" t="n"/>
      <c r="G9" s="35" t="n"/>
    </row>
    <row r="10" ht="15" customHeight="1" s="25">
      <c r="A10" s="35" t="inlineStr">
        <is>
          <t>CPM hipotético</t>
        </is>
      </c>
      <c r="B10" s="36" t="n">
        <v>18</v>
      </c>
      <c r="C10" s="35" t="n"/>
      <c r="D10" s="35" t="n"/>
      <c r="E10" s="35" t="n"/>
      <c r="F10" s="35" t="n"/>
      <c r="G10" s="35" t="n"/>
    </row>
    <row r="11" ht="15" customHeight="1" s="25">
      <c r="A11" s="35" t="n"/>
      <c r="B11" s="35" t="n"/>
      <c r="C11" s="35" t="n"/>
      <c r="D11" s="35" t="n"/>
      <c r="E11" s="35" t="n"/>
      <c r="F11" s="35" t="n"/>
      <c r="G11" s="35" t="n"/>
    </row>
    <row r="12" ht="15" customHeight="1" s="25">
      <c r="A12" s="35" t="inlineStr">
        <is>
          <t>CUSTOS POR VENDA (SEM MÍDIA)</t>
        </is>
      </c>
      <c r="B12" s="35" t="n"/>
      <c r="C12" s="35" t="n"/>
      <c r="D12" s="35" t="n"/>
      <c r="E12" s="35" t="n"/>
      <c r="F12" s="35" t="n"/>
      <c r="G12" s="35" t="n"/>
    </row>
    <row r="13" ht="15" customHeight="1" s="25">
      <c r="A13" s="35" t="inlineStr">
        <is>
          <t>Produto</t>
        </is>
      </c>
      <c r="B13" s="36" t="n">
        <v>30</v>
      </c>
      <c r="C13" s="35" t="n"/>
      <c r="D13" s="35" t="n"/>
      <c r="E13" s="35" t="n"/>
      <c r="F13" s="35" t="n"/>
      <c r="G13" s="35" t="n"/>
    </row>
    <row r="14" ht="15" customHeight="1" s="25">
      <c r="A14" s="35" t="inlineStr">
        <is>
          <t>Impostos (6%)</t>
        </is>
      </c>
      <c r="B14" s="36" t="n">
        <v>9</v>
      </c>
      <c r="C14" s="35" t="n"/>
      <c r="D14" s="35" t="n"/>
      <c r="E14" s="35" t="n"/>
      <c r="F14" s="35" t="n"/>
      <c r="G14" s="35" t="n"/>
    </row>
    <row r="15" ht="15" customHeight="1" s="25">
      <c r="A15" s="35" t="inlineStr">
        <is>
          <t>Pagamento (4%)</t>
        </is>
      </c>
      <c r="B15" s="36" t="n">
        <v>6</v>
      </c>
      <c r="C15" s="35" t="n"/>
      <c r="D15" s="35" t="n"/>
      <c r="E15" s="35" t="n"/>
      <c r="F15" s="35" t="n"/>
      <c r="G15" s="35" t="n"/>
    </row>
    <row r="16" ht="15" customHeight="1" s="25">
      <c r="A16" s="35" t="inlineStr">
        <is>
          <t>Operação e rateio</t>
        </is>
      </c>
      <c r="B16" s="36" t="n">
        <v>10</v>
      </c>
      <c r="C16" s="35" t="n"/>
      <c r="D16" s="35" t="n"/>
      <c r="E16" s="35" t="n"/>
      <c r="F16" s="35" t="n"/>
      <c r="G16" s="35" t="n"/>
    </row>
    <row r="17" ht="15" customHeight="1" s="25">
      <c r="A17" s="35" t="inlineStr">
        <is>
          <t>Frete subsidiado</t>
        </is>
      </c>
      <c r="B17" s="36" t="n">
        <v>15</v>
      </c>
      <c r="C17" s="35" t="n"/>
      <c r="D17" s="35" t="n"/>
      <c r="E17" s="35" t="n"/>
      <c r="F17" s="35" t="n"/>
      <c r="G17" s="35" t="n"/>
    </row>
    <row r="18" ht="15" customHeight="1" s="25">
      <c r="A18" s="35" t="inlineStr">
        <is>
          <t>Provisão de devoluções</t>
        </is>
      </c>
      <c r="B18" s="36" t="n">
        <v>5</v>
      </c>
      <c r="C18" s="35" t="n"/>
      <c r="D18" s="35" t="n"/>
      <c r="E18" s="35" t="n"/>
      <c r="F18" s="35" t="n"/>
      <c r="G18" s="35" t="n"/>
    </row>
    <row r="19" ht="15" customHeight="1" s="25">
      <c r="A19" s="35" t="n"/>
      <c r="B19" s="35" t="n"/>
      <c r="C19" s="35" t="n"/>
      <c r="D19" s="35" t="n"/>
      <c r="E19" s="35" t="n"/>
      <c r="F19" s="35" t="n"/>
      <c r="G19" s="35" t="n"/>
    </row>
    <row r="20" ht="15" customHeight="1" s="25">
      <c r="A20" s="35" t="n"/>
      <c r="B20" s="35" t="n"/>
      <c r="C20" s="35" t="n"/>
      <c r="D20" s="35" t="n"/>
      <c r="E20" s="35" t="n"/>
      <c r="F20" s="35" t="n"/>
      <c r="G20" s="35" t="n"/>
    </row>
    <row r="21" ht="34" customHeight="1" s="25">
      <c r="A21" s="41" t="inlineStr">
        <is>
          <t>Etapa</t>
        </is>
      </c>
      <c r="B21" s="41" t="inlineStr">
        <is>
          <t>Passagem da etapa anterior</t>
        </is>
      </c>
      <c r="C21" s="41" t="inlineStr">
        <is>
          <t>Volume previsto</t>
        </is>
      </c>
      <c r="D21" s="41" t="inlineStr">
        <is>
          <t>Mídia acumulada / chegada</t>
        </is>
      </c>
      <c r="E21" s="41" t="inlineStr">
        <is>
          <t>Volume reverso p/ meta</t>
        </is>
      </c>
      <c r="F21" s="41" t="inlineStr">
        <is>
          <t>Taxa exata base</t>
        </is>
      </c>
      <c r="G21" s="41" t="n"/>
    </row>
    <row r="22" ht="15" customHeight="1" s="25">
      <c r="A22" s="35" t="inlineStr">
        <is>
          <t>Impressões</t>
        </is>
      </c>
      <c r="B22" s="35" t="inlineStr">
        <is>
          <t>CPM em B10</t>
        </is>
      </c>
      <c r="C22" s="42">
        <f>IF(B10&gt;0,B4/B10*1000,0)</f>
        <v/>
      </c>
      <c r="D22" s="37">
        <f>IF(C22&gt;0,$B$4/C22,0)</f>
        <v/>
      </c>
      <c r="E22" s="42">
        <f>IF(B23&gt;0,E23/B23,0)</f>
        <v/>
      </c>
      <c r="F22" s="35" t="n"/>
      <c r="G22" s="35" t="n"/>
    </row>
    <row r="23" ht="15" customHeight="1" s="25">
      <c r="A23" s="35" t="inlineStr">
        <is>
          <t>Cliques no link</t>
        </is>
      </c>
      <c r="B23" s="39" t="n">
        <v>0.02</v>
      </c>
      <c r="C23" s="42">
        <f>C22*B23</f>
        <v/>
      </c>
      <c r="D23" s="37">
        <f>IF(C23&gt;0,$B$4/C23,0)</f>
        <v/>
      </c>
      <c r="E23" s="42">
        <f>IF(B24&gt;0,E24/B24,0)</f>
        <v/>
      </c>
      <c r="F23" s="35" t="n"/>
      <c r="G23" s="35" t="n"/>
    </row>
    <row r="24" ht="15" customHeight="1" s="25">
      <c r="A24" s="35" t="inlineStr">
        <is>
          <t>Landing page</t>
        </is>
      </c>
      <c r="B24" s="39" t="n">
        <v>0.9</v>
      </c>
      <c r="C24" s="42">
        <f>C23*B24</f>
        <v/>
      </c>
      <c r="D24" s="37">
        <f>IF(C24&gt;0,$B$4/C24,0)</f>
        <v/>
      </c>
      <c r="E24" s="42">
        <f>IF(B25&gt;0,E25/B25,0)</f>
        <v/>
      </c>
      <c r="F24" s="35" t="n"/>
      <c r="G24" s="35" t="n"/>
    </row>
    <row r="25" ht="15" customHeight="1" s="25">
      <c r="A25" s="35" t="inlineStr">
        <is>
          <t>Adição ao carrinho</t>
        </is>
      </c>
      <c r="B25" s="39" t="n">
        <v>0.1</v>
      </c>
      <c r="C25" s="42">
        <f>C24*B25</f>
        <v/>
      </c>
      <c r="D25" s="37">
        <f>IF(C25&gt;0,$B$4/C25,0)</f>
        <v/>
      </c>
      <c r="E25" s="42">
        <f>IF(B26&gt;0,E26/B26,0)</f>
        <v/>
      </c>
      <c r="F25" s="35" t="n"/>
      <c r="G25" s="35" t="n"/>
    </row>
    <row r="26" ht="15" customHeight="1" s="25">
      <c r="A26" s="35" t="inlineStr">
        <is>
          <t>Compra</t>
        </is>
      </c>
      <c r="B26" s="39" t="n">
        <v>0.222222222222222</v>
      </c>
      <c r="C26" s="42">
        <f>C25*B26</f>
        <v/>
      </c>
      <c r="D26" s="37">
        <f>IF(C26&gt;0,$B$4/C26,0)</f>
        <v/>
      </c>
      <c r="E26" s="42">
        <f>$B$9</f>
        <v/>
      </c>
      <c r="F26" s="35" t="n"/>
      <c r="G26" s="35" t="n"/>
    </row>
    <row r="27" ht="15" customHeight="1" s="25">
      <c r="A27" s="35" t="n"/>
      <c r="B27" s="35" t="n"/>
      <c r="C27" s="35" t="n"/>
      <c r="D27" s="35" t="n"/>
      <c r="E27" s="35" t="n"/>
      <c r="F27" s="35" t="n"/>
      <c r="G27" s="35" t="n"/>
    </row>
    <row r="28" ht="15" customHeight="1" s="25">
      <c r="A28" s="35" t="n"/>
      <c r="B28" s="35" t="n"/>
      <c r="C28" s="35" t="n"/>
      <c r="D28" s="35" t="n"/>
      <c r="E28" s="35" t="n"/>
      <c r="F28" s="35" t="n"/>
      <c r="G28" s="35" t="n"/>
    </row>
    <row r="29" ht="15" customHeight="1" s="25">
      <c r="A29" s="35" t="n"/>
      <c r="B29" s="35" t="n"/>
      <c r="C29" s="35" t="n"/>
      <c r="D29" s="35" t="n"/>
      <c r="E29" s="35" t="n"/>
      <c r="F29" s="35" t="n"/>
      <c r="G29" s="35" t="n"/>
    </row>
    <row r="30" ht="15" customHeight="1" s="25">
      <c r="A30" s="35" t="inlineStr">
        <is>
          <t>Vendas projetadas</t>
        </is>
      </c>
      <c r="B30" s="43">
        <f>C26</f>
        <v/>
      </c>
      <c r="C30" s="35" t="n"/>
      <c r="D30" s="35" t="n"/>
      <c r="E30" s="35" t="n"/>
      <c r="F30" s="35" t="n"/>
      <c r="G30" s="35" t="n"/>
    </row>
    <row r="31" ht="15" customHeight="1" s="25">
      <c r="A31" s="35" t="inlineStr">
        <is>
          <t>Receita</t>
        </is>
      </c>
      <c r="B31" s="44">
        <f>C26*B6</f>
        <v/>
      </c>
      <c r="C31" s="35" t="n"/>
      <c r="D31" s="35" t="n"/>
      <c r="E31" s="35" t="n"/>
      <c r="F31" s="35" t="n"/>
      <c r="G31" s="35" t="n"/>
    </row>
    <row r="32" ht="15" customHeight="1" s="25">
      <c r="A32" s="35" t="inlineStr">
        <is>
          <t>Custo de entrega e operação</t>
        </is>
      </c>
      <c r="B32" s="44">
        <f>C26*E4</f>
        <v/>
      </c>
      <c r="C32" s="35" t="n"/>
      <c r="D32" s="35" t="n"/>
      <c r="E32" s="35" t="n"/>
      <c r="F32" s="35" t="n"/>
      <c r="G32" s="35" t="n"/>
    </row>
    <row r="33" ht="15" customHeight="1" s="25">
      <c r="A33" s="35" t="inlineStr">
        <is>
          <t>Custo total</t>
        </is>
      </c>
      <c r="B33" s="44">
        <f>C26*E4+B4+B7</f>
        <v/>
      </c>
      <c r="C33" s="35" t="n"/>
      <c r="D33" s="35" t="n"/>
      <c r="E33" s="35" t="n"/>
      <c r="F33" s="35" t="n"/>
      <c r="G33" s="35" t="n"/>
    </row>
    <row r="34" ht="15" customHeight="1" s="25">
      <c r="A34" s="35" t="inlineStr">
        <is>
          <t>Lucro do projeto</t>
        </is>
      </c>
      <c r="B34" s="44">
        <f>C26*B6-(C26*E4+B4+B7)</f>
        <v/>
      </c>
      <c r="C34" s="35" t="n"/>
      <c r="D34" s="35" t="n"/>
      <c r="E34" s="35" t="n"/>
      <c r="F34" s="35" t="n"/>
      <c r="G34" s="35" t="n"/>
    </row>
    <row r="35" ht="15" customHeight="1" s="25">
      <c r="A35" s="35" t="inlineStr">
        <is>
          <t>ROAS</t>
        </is>
      </c>
      <c r="B35" s="45">
        <f>IF(B4&gt;0,C26*B6/B4,0)</f>
        <v/>
      </c>
      <c r="C35" s="35" t="n"/>
      <c r="D35" s="35" t="n"/>
      <c r="E35" s="35" t="n"/>
      <c r="F35" s="35" t="n"/>
      <c r="G35" s="35" t="n"/>
    </row>
    <row r="36" ht="15" customHeight="1" s="25">
      <c r="A36" s="35" t="inlineStr">
        <is>
          <t>ROI total</t>
        </is>
      </c>
      <c r="B36" s="46">
        <f>IF((C26*E4+B4+B7)&gt;0,(C26*B6-(C26*E4+B4+B7))/(C26*E4+B4+B7),0)</f>
        <v/>
      </c>
      <c r="C36" s="35" t="n"/>
      <c r="D36" s="35" t="n"/>
      <c r="E36" s="35" t="n"/>
      <c r="F36" s="35" t="n"/>
      <c r="G36" s="35" t="n"/>
    </row>
    <row r="37" ht="15" customHeight="1" s="25">
      <c r="A37" s="35" t="inlineStr">
        <is>
          <t>Margem final</t>
        </is>
      </c>
      <c r="B37" s="46">
        <f>IF(C26*B6&gt;0,(C26*B6-(C26*E4+B4+B7))/(C26*B6),0)</f>
        <v/>
      </c>
      <c r="C37" s="35" t="n"/>
      <c r="D37" s="35" t="n"/>
      <c r="E37" s="35" t="n"/>
      <c r="F37" s="35" t="n"/>
      <c r="G37" s="35" t="n"/>
    </row>
    <row r="38" ht="15" customHeight="1" s="25">
      <c r="A38" s="35" t="inlineStr">
        <is>
          <t>CPA de mídia</t>
        </is>
      </c>
      <c r="B38" s="44">
        <f>IF(C26&gt;0,B4/C26,0)</f>
        <v/>
      </c>
      <c r="C38" s="35" t="n"/>
      <c r="D38" s="35" t="n"/>
      <c r="E38" s="35" t="n"/>
      <c r="F38" s="35" t="n"/>
      <c r="G38" s="35" t="n"/>
    </row>
    <row r="39" ht="15" customHeight="1" s="25">
      <c r="A39" s="35" t="inlineStr">
        <is>
          <t>Aquisição com estrutura</t>
        </is>
      </c>
      <c r="B39" s="44">
        <f>IF(C26&gt;0,(B4+B7)/C26,0)</f>
        <v/>
      </c>
      <c r="C39" s="35" t="n"/>
      <c r="D39" s="35" t="n"/>
      <c r="E39" s="35" t="n"/>
      <c r="F39" s="35" t="n"/>
      <c r="G39" s="35" t="n"/>
    </row>
    <row r="40" ht="15" customHeight="1" s="25">
      <c r="A40" s="35" t="inlineStr">
        <is>
          <t>Compras p/ equilíbrio</t>
        </is>
      </c>
      <c r="B40" s="43">
        <f>IF(E5&gt;0,ROUNDUP((B4+B7)/E5,0),"INVIÁVEL")</f>
        <v/>
      </c>
      <c r="C40" s="35" t="n"/>
      <c r="D40" s="35" t="n"/>
      <c r="E40" s="35" t="n"/>
      <c r="F40" s="35" t="n"/>
      <c r="G40" s="35" t="n"/>
    </row>
    <row r="41" ht="15" customHeight="1" s="25">
      <c r="A41" s="35" t="inlineStr">
        <is>
          <t>Orçamento inverso p/ meta</t>
        </is>
      </c>
      <c r="B41" s="44">
        <f>E22/1000*B10</f>
        <v/>
      </c>
      <c r="C41" s="35" t="n"/>
      <c r="D41" s="35" t="n"/>
      <c r="E41" s="35" t="n"/>
      <c r="F41" s="35" t="n"/>
      <c r="G41" s="35" t="n"/>
    </row>
    <row r="42" ht="15" customHeight="1" s="25">
      <c r="A42" s="35" t="inlineStr">
        <is>
          <t>Média diária p/ meta</t>
        </is>
      </c>
      <c r="B42" s="44">
        <f>IF(B5&gt;0,E22/1000*B10/B5,0)</f>
        <v/>
      </c>
      <c r="C42" s="35" t="n"/>
      <c r="D42" s="35" t="n"/>
      <c r="E42" s="35" t="n"/>
      <c r="F42" s="35" t="n"/>
      <c r="G42" s="35" t="n"/>
    </row>
    <row r="43" ht="15" customHeight="1" s="25">
      <c r="A43" s="35" t="n"/>
      <c r="B43" s="35" t="n"/>
      <c r="C43" s="35" t="n"/>
      <c r="D43" s="35" t="n"/>
      <c r="E43" s="35" t="n"/>
      <c r="F43" s="35" t="n"/>
      <c r="G43" s="35" t="n"/>
    </row>
    <row r="44" ht="15" customHeight="1" s="25">
      <c r="A44" s="35" t="n"/>
      <c r="B44" s="35" t="n"/>
      <c r="C44" s="35" t="n"/>
      <c r="D44" s="35" t="n"/>
      <c r="E44" s="35" t="n"/>
      <c r="F44" s="35" t="n"/>
      <c r="G44" s="35" t="n"/>
    </row>
    <row r="45" ht="80" customHeight="1" s="25">
      <c r="A45" s="35" t="inlineStr">
        <is>
          <t>CTR de link de 2% é hipótese de trabalho. Os 20 compradores são novos clientes nesta simulação. Compra / LP = 2,22%. Taxas precisam ser atualizadas com dados da própria coorte. Se alterar o preço, atualize também tributos, taxas e demais custos; os custos são editáveis em reais. As taxas da planilha antiga não viraram benchmarks.</t>
        </is>
      </c>
    </row>
    <row r="46" ht="15" customHeight="1" s="25"/>
    <row r="47" ht="15" customHeight="1" s="25"/>
  </sheetData>
  <mergeCells count="3">
    <mergeCell ref="A2:G2"/>
    <mergeCell ref="A1:G1"/>
    <mergeCell ref="A45:G47"/>
  </mergeCells>
  <dataValidations count="1">
    <dataValidation sqref="B8 B23:B26" showDropDown="0" showInputMessage="0" showErrorMessage="1" allowBlank="0" errorTitle="Taxa inválida" error="Informe uma taxa maior que 0 e menor ou igual a 100%." type="decimal" operator="between">
      <formula1>0.000001</formula1>
      <formula2>1</formula2>
    </dataValidation>
  </dataValidations>
  <printOptions horizontalCentered="1" verticalCentered="0" headings="0" gridLines="0" gridLinesSet="1"/>
  <pageMargins left="0.75" right="0.75" top="1" bottom="1" header="0.511805555555555" footer="0.511805555555555"/>
  <pageSetup orientation="landscape" paperSize="8" scale="100" fitToHeight="1" fitToWidth="1" firstPageNumber="0" useFirstPageNumber="0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G4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39" customWidth="1" style="24" min="1" max="1"/>
    <col width="24" customWidth="1" style="24" min="2" max="2"/>
    <col width="23" customWidth="1" style="24" min="3" max="3"/>
    <col width="36" customWidth="1" style="24" min="4" max="4"/>
    <col width="28" customWidth="1" style="24" min="5" max="5"/>
    <col width="16" customWidth="1" style="24" min="6" max="6"/>
    <col width="3" customWidth="1" style="24" min="7" max="7"/>
  </cols>
  <sheetData>
    <row r="1" ht="36" customHeight="1" s="25">
      <c r="A1" s="34" t="inlineStr">
        <is>
          <t>PREVISIBILIDADE | FUNIL WHATSAPP</t>
        </is>
      </c>
    </row>
    <row r="2" ht="40" customHeight="1" s="25">
      <c r="A2" s="35" t="inlineStr">
        <is>
          <t>SIMULAÇÃO: células amarelas são premissas editáveis; as demais contêm fórmulas. Quantidades podem ser expectativas fracionárias.</t>
        </is>
      </c>
    </row>
    <row r="3" ht="15" customHeight="1" s="25">
      <c r="A3" s="35" t="n"/>
      <c r="B3" s="35" t="n"/>
      <c r="C3" s="35" t="n"/>
      <c r="D3" s="35" t="n"/>
      <c r="E3" s="35" t="n"/>
      <c r="F3" s="35" t="n"/>
      <c r="G3" s="35" t="n"/>
    </row>
    <row r="4" ht="15" customHeight="1" s="25">
      <c r="A4" s="35" t="inlineStr">
        <is>
          <t>Mídia no período</t>
        </is>
      </c>
      <c r="B4" s="36" t="n">
        <v>2000</v>
      </c>
      <c r="C4" s="35" t="n"/>
      <c r="D4" s="35" t="inlineStr">
        <is>
          <t>Custo unitário modelado</t>
        </is>
      </c>
      <c r="E4" s="37">
        <f>SUM(B13:B16)</f>
        <v/>
      </c>
      <c r="F4" s="35" t="n"/>
      <c r="G4" s="35" t="n"/>
    </row>
    <row r="5" ht="15" customHeight="1" s="25">
      <c r="A5" s="35" t="inlineStr">
        <is>
          <t>Dias de captação</t>
        </is>
      </c>
      <c r="B5" s="38" t="n">
        <v>30</v>
      </c>
      <c r="C5" s="35" t="n"/>
      <c r="D5" s="35" t="inlineStr">
        <is>
          <t>Contribuição por venda</t>
        </is>
      </c>
      <c r="E5" s="37">
        <f>B6-E4</f>
        <v/>
      </c>
      <c r="F5" s="35" t="n"/>
      <c r="G5" s="35" t="n"/>
    </row>
    <row r="6" ht="15" customHeight="1" s="25">
      <c r="A6" s="35" t="inlineStr">
        <is>
          <t>Preço / ticket</t>
        </is>
      </c>
      <c r="B6" s="36" t="n">
        <v>1200</v>
      </c>
      <c r="C6" s="35" t="n"/>
      <c r="D6" s="35" t="inlineStr">
        <is>
          <t>Sobra desejada por venda</t>
        </is>
      </c>
      <c r="E6" s="37">
        <f>B6*B8</f>
        <v/>
      </c>
      <c r="F6" s="35" t="n"/>
      <c r="G6" s="35" t="n"/>
    </row>
    <row r="7" ht="15" customHeight="1" s="25">
      <c r="A7" s="35" t="inlineStr">
        <is>
          <t>Estrutura extra da campanha</t>
        </is>
      </c>
      <c r="B7" s="36" t="n">
        <v>0</v>
      </c>
      <c r="C7" s="35" t="n"/>
      <c r="D7" s="35" t="inlineStr">
        <is>
          <t>CPA máximo, na meta</t>
        </is>
      </c>
      <c r="E7" s="37">
        <f>IF(B9&gt;0,E5-E6-B7/B9,0)</f>
        <v/>
      </c>
      <c r="F7" s="35" t="n"/>
      <c r="G7" s="35" t="n"/>
    </row>
    <row r="8" ht="15" customHeight="1" s="25">
      <c r="A8" s="35" t="inlineStr">
        <is>
          <t>Margem final desejada</t>
        </is>
      </c>
      <c r="B8" s="39" t="n">
        <v>0.15</v>
      </c>
      <c r="C8" s="35" t="n"/>
      <c r="D8" s="35" t="inlineStr">
        <is>
          <t>ROAS mínimo, na meta</t>
        </is>
      </c>
      <c r="E8" s="40">
        <f>IF(E7&gt;0,B6/E7,"INVIÁVEL")</f>
        <v/>
      </c>
      <c r="F8" s="35" t="n"/>
      <c r="G8" s="35" t="n"/>
    </row>
    <row r="9" ht="15" customHeight="1" s="25">
      <c r="A9" s="35" t="inlineStr">
        <is>
          <t>Meta de vendas</t>
        </is>
      </c>
      <c r="B9" s="38" t="n">
        <v>30</v>
      </c>
      <c r="C9" s="35" t="n"/>
      <c r="D9" s="35" t="inlineStr">
        <is>
          <t>Teto de mídia, na meta</t>
        </is>
      </c>
      <c r="E9" s="37">
        <f>B9*(E5-E6)-B7</f>
        <v/>
      </c>
      <c r="F9" s="35" t="n"/>
      <c r="G9" s="35" t="n"/>
    </row>
    <row r="10" ht="15" customHeight="1" s="25">
      <c r="A10" s="35" t="inlineStr">
        <is>
          <t>CPM hipotético</t>
        </is>
      </c>
      <c r="B10" s="36" t="n">
        <v>20</v>
      </c>
      <c r="C10" s="35" t="n"/>
      <c r="D10" s="35" t="n"/>
      <c r="E10" s="35" t="n"/>
      <c r="F10" s="35" t="n"/>
      <c r="G10" s="35" t="n"/>
    </row>
    <row r="11" ht="15" customHeight="1" s="25">
      <c r="A11" s="35" t="n"/>
      <c r="B11" s="35" t="n"/>
      <c r="C11" s="35" t="n"/>
      <c r="D11" s="35" t="n"/>
      <c r="E11" s="35" t="n"/>
      <c r="F11" s="35" t="n"/>
      <c r="G11" s="35" t="n"/>
    </row>
    <row r="12" ht="15" customHeight="1" s="25">
      <c r="A12" s="35" t="inlineStr">
        <is>
          <t>CUSTOS POR VENDA (SEM MÍDIA)</t>
        </is>
      </c>
      <c r="B12" s="35" t="n"/>
      <c r="C12" s="35" t="n"/>
      <c r="D12" s="35" t="n"/>
      <c r="E12" s="35" t="n"/>
      <c r="F12" s="35" t="n"/>
      <c r="G12" s="35" t="n"/>
    </row>
    <row r="13" ht="15" customHeight="1" s="25">
      <c r="A13" s="35" t="inlineStr">
        <is>
          <t>Entrega do serviço</t>
        </is>
      </c>
      <c r="B13" s="36" t="n">
        <v>650</v>
      </c>
      <c r="C13" s="35" t="n"/>
      <c r="D13" s="35" t="n"/>
      <c r="E13" s="35" t="n"/>
      <c r="F13" s="35" t="n"/>
      <c r="G13" s="35" t="n"/>
    </row>
    <row r="14" ht="15" customHeight="1" s="25">
      <c r="A14" s="35" t="inlineStr">
        <is>
          <t>Impostos (6%)</t>
        </is>
      </c>
      <c r="B14" s="36" t="n">
        <v>72</v>
      </c>
      <c r="C14" s="35" t="n"/>
      <c r="D14" s="35" t="n"/>
      <c r="E14" s="35" t="n"/>
      <c r="F14" s="35" t="n"/>
      <c r="G14" s="35" t="n"/>
    </row>
    <row r="15" ht="15" customHeight="1" s="25">
      <c r="A15" s="35" t="inlineStr">
        <is>
          <t>Pagamento (4%)</t>
        </is>
      </c>
      <c r="B15" s="36" t="n">
        <v>48</v>
      </c>
      <c r="C15" s="35" t="n"/>
      <c r="D15" s="35" t="n"/>
      <c r="E15" s="35" t="n"/>
      <c r="F15" s="35" t="n"/>
      <c r="G15" s="35" t="n"/>
    </row>
    <row r="16" ht="15" customHeight="1" s="25">
      <c r="A16" s="35" t="inlineStr">
        <is>
          <t>Comercial, operação e rateio</t>
        </is>
      </c>
      <c r="B16" s="36" t="n">
        <v>130</v>
      </c>
      <c r="C16" s="35" t="n"/>
      <c r="D16" s="35" t="n"/>
      <c r="E16" s="35" t="n"/>
      <c r="F16" s="35" t="n"/>
      <c r="G16" s="35" t="n"/>
    </row>
    <row r="17" ht="15" customHeight="1" s="25">
      <c r="A17" s="35" t="n"/>
      <c r="B17" s="35" t="n"/>
      <c r="C17" s="35" t="n"/>
      <c r="D17" s="35" t="n"/>
      <c r="E17" s="35" t="n"/>
      <c r="F17" s="35" t="n"/>
      <c r="G17" s="35" t="n"/>
    </row>
    <row r="18" ht="15" customHeight="1" s="25">
      <c r="A18" s="35" t="n"/>
      <c r="B18" s="35" t="n"/>
      <c r="C18" s="35" t="n"/>
      <c r="D18" s="35" t="n"/>
      <c r="E18" s="35" t="n"/>
      <c r="F18" s="35" t="n"/>
      <c r="G18" s="35" t="n"/>
    </row>
    <row r="19" ht="15" customHeight="1" s="25">
      <c r="A19" s="35" t="n"/>
      <c r="B19" s="35" t="n"/>
      <c r="C19" s="35" t="n"/>
      <c r="D19" s="35" t="n"/>
      <c r="E19" s="35" t="n"/>
      <c r="F19" s="35" t="n"/>
      <c r="G19" s="35" t="n"/>
    </row>
    <row r="20" ht="15" customHeight="1" s="25">
      <c r="A20" s="35" t="n"/>
      <c r="B20" s="35" t="n"/>
      <c r="C20" s="35" t="n"/>
      <c r="D20" s="35" t="n"/>
      <c r="E20" s="35" t="n"/>
      <c r="F20" s="35" t="n"/>
      <c r="G20" s="35" t="n"/>
    </row>
    <row r="21" ht="34" customHeight="1" s="25">
      <c r="A21" s="41" t="inlineStr">
        <is>
          <t>Etapa</t>
        </is>
      </c>
      <c r="B21" s="41" t="inlineStr">
        <is>
          <t>Passagem da etapa anterior</t>
        </is>
      </c>
      <c r="C21" s="41" t="inlineStr">
        <is>
          <t>Volume previsto</t>
        </is>
      </c>
      <c r="D21" s="41" t="inlineStr">
        <is>
          <t>Mídia acumulada / chegada</t>
        </is>
      </c>
      <c r="E21" s="41" t="inlineStr">
        <is>
          <t>Volume reverso p/ meta</t>
        </is>
      </c>
      <c r="F21" s="41" t="inlineStr">
        <is>
          <t>Taxa exata base</t>
        </is>
      </c>
      <c r="G21" s="41" t="n"/>
    </row>
    <row r="22" ht="15" customHeight="1" s="25">
      <c r="A22" s="35" t="inlineStr">
        <is>
          <t>Impressões</t>
        </is>
      </c>
      <c r="B22" s="35" t="inlineStr">
        <is>
          <t>CPM em B10</t>
        </is>
      </c>
      <c r="C22" s="42">
        <f>IF(B10&gt;0,B4/B10*1000,0)</f>
        <v/>
      </c>
      <c r="D22" s="37">
        <f>IF(C22&gt;0,$B$4/C22,0)</f>
        <v/>
      </c>
      <c r="E22" s="42">
        <f>IF(B23&gt;0,E23/B23,0)</f>
        <v/>
      </c>
      <c r="F22" s="35" t="n"/>
      <c r="G22" s="35" t="n"/>
    </row>
    <row r="23" ht="15" customHeight="1" s="25">
      <c r="A23" s="35" t="inlineStr">
        <is>
          <t>Cliques no link</t>
        </is>
      </c>
      <c r="B23" s="39" t="n">
        <v>0.02</v>
      </c>
      <c r="C23" s="42">
        <f>C22*B23</f>
        <v/>
      </c>
      <c r="D23" s="37">
        <f>IF(C23&gt;0,$B$4/C23,0)</f>
        <v/>
      </c>
      <c r="E23" s="42">
        <f>IF(B24&gt;0,E24/B24,0)</f>
        <v/>
      </c>
      <c r="F23" s="35" t="n"/>
      <c r="G23" s="35" t="n"/>
    </row>
    <row r="24" ht="15" customHeight="1" s="25">
      <c r="A24" s="35" t="inlineStr">
        <is>
          <t>Landing page</t>
        </is>
      </c>
      <c r="B24" s="39" t="n">
        <v>0.9</v>
      </c>
      <c r="C24" s="42">
        <f>C23*B24</f>
        <v/>
      </c>
      <c r="D24" s="37">
        <f>IF(C24&gt;0,$B$4/C24,0)</f>
        <v/>
      </c>
      <c r="E24" s="42">
        <f>IF(B25&gt;0,E25/B25,0)</f>
        <v/>
      </c>
      <c r="F24" s="35" t="n"/>
      <c r="G24" s="35" t="n"/>
    </row>
    <row r="25" ht="15" customHeight="1" s="25">
      <c r="A25" s="35" t="inlineStr">
        <is>
          <t>Clicou no botão</t>
        </is>
      </c>
      <c r="B25" s="39" t="n">
        <v>0.125</v>
      </c>
      <c r="C25" s="42">
        <f>C24*B25</f>
        <v/>
      </c>
      <c r="D25" s="37">
        <f>IF(C25&gt;0,$B$4/C25,0)</f>
        <v/>
      </c>
      <c r="E25" s="42">
        <f>IF(B26&gt;0,E26/B26,0)</f>
        <v/>
      </c>
      <c r="F25" s="35" t="n"/>
      <c r="G25" s="35" t="n"/>
    </row>
    <row r="26" ht="15" customHeight="1" s="25">
      <c r="A26" s="35" t="inlineStr">
        <is>
          <t>WhatsApp iniciado</t>
        </is>
      </c>
      <c r="B26" s="39" t="n">
        <v>0.888888888888889</v>
      </c>
      <c r="C26" s="42">
        <f>C25*B26</f>
        <v/>
      </c>
      <c r="D26" s="37">
        <f>IF(C26&gt;0,$B$4/C26,0)</f>
        <v/>
      </c>
      <c r="E26" s="42">
        <f>IF(B27&gt;0,E27/B27,0)</f>
        <v/>
      </c>
      <c r="F26" s="35" t="n"/>
      <c r="G26" s="35" t="n"/>
    </row>
    <row r="27" ht="15" customHeight="1" s="25">
      <c r="A27" s="35" t="inlineStr">
        <is>
          <t>Atendimento</t>
        </is>
      </c>
      <c r="B27" s="39" t="n">
        <v>0.9</v>
      </c>
      <c r="C27" s="42">
        <f>C26*B27</f>
        <v/>
      </c>
      <c r="D27" s="37">
        <f>IF(C27&gt;0,$B$4/C27,0)</f>
        <v/>
      </c>
      <c r="E27" s="42">
        <f>IF(B28&gt;0,E28/B28,0)</f>
        <v/>
      </c>
      <c r="F27" s="35" t="n"/>
      <c r="G27" s="35" t="n"/>
    </row>
    <row r="28" ht="15" customHeight="1" s="25">
      <c r="A28" s="35" t="inlineStr">
        <is>
          <t>Venda</t>
        </is>
      </c>
      <c r="B28" s="39" t="n">
        <v>0.166666666666667</v>
      </c>
      <c r="C28" s="42">
        <f>C27*B28</f>
        <v/>
      </c>
      <c r="D28" s="37">
        <f>IF(C28&gt;0,$B$4/C28,0)</f>
        <v/>
      </c>
      <c r="E28" s="42">
        <f>$B$9</f>
        <v/>
      </c>
      <c r="F28" s="35" t="n"/>
      <c r="G28" s="35" t="n"/>
    </row>
    <row r="29" ht="15" customHeight="1" s="25">
      <c r="A29" s="35" t="n"/>
      <c r="B29" s="35" t="n"/>
      <c r="C29" s="35" t="n"/>
      <c r="D29" s="35" t="n"/>
      <c r="E29" s="35" t="n"/>
      <c r="F29" s="35" t="n"/>
      <c r="G29" s="35" t="n"/>
    </row>
    <row r="30" ht="15" customHeight="1" s="25">
      <c r="A30" s="35" t="n"/>
      <c r="B30" s="35" t="n"/>
      <c r="C30" s="35" t="n"/>
      <c r="D30" s="35" t="n"/>
      <c r="E30" s="35" t="n"/>
      <c r="F30" s="35" t="n"/>
      <c r="G30" s="35" t="n"/>
    </row>
    <row r="31" ht="15" customHeight="1" s="25">
      <c r="A31" s="35" t="n"/>
      <c r="B31" s="35" t="n"/>
      <c r="C31" s="35" t="n"/>
      <c r="D31" s="35" t="n"/>
      <c r="E31" s="35" t="n"/>
      <c r="F31" s="35" t="n"/>
      <c r="G31" s="35" t="n"/>
    </row>
    <row r="32" ht="15" customHeight="1" s="25">
      <c r="A32" s="35" t="inlineStr">
        <is>
          <t>Vendas projetadas</t>
        </is>
      </c>
      <c r="B32" s="43">
        <f>C28</f>
        <v/>
      </c>
      <c r="C32" s="35" t="n"/>
      <c r="D32" s="35" t="n"/>
      <c r="E32" s="35" t="n"/>
      <c r="F32" s="35" t="n"/>
      <c r="G32" s="35" t="n"/>
    </row>
    <row r="33" ht="15" customHeight="1" s="25">
      <c r="A33" s="35" t="inlineStr">
        <is>
          <t>Receita</t>
        </is>
      </c>
      <c r="B33" s="44">
        <f>C28*B6</f>
        <v/>
      </c>
      <c r="C33" s="35" t="n"/>
      <c r="D33" s="35" t="n"/>
      <c r="E33" s="35" t="n"/>
      <c r="F33" s="35" t="n"/>
      <c r="G33" s="35" t="n"/>
    </row>
    <row r="34" ht="15" customHeight="1" s="25">
      <c r="A34" s="35" t="inlineStr">
        <is>
          <t>Custo de entrega e operação</t>
        </is>
      </c>
      <c r="B34" s="44">
        <f>C28*E4</f>
        <v/>
      </c>
      <c r="C34" s="35" t="n"/>
      <c r="D34" s="35" t="n"/>
      <c r="E34" s="35" t="n"/>
      <c r="F34" s="35" t="n"/>
      <c r="G34" s="35" t="n"/>
    </row>
    <row r="35" ht="15" customHeight="1" s="25">
      <c r="A35" s="35" t="inlineStr">
        <is>
          <t>Custo total</t>
        </is>
      </c>
      <c r="B35" s="44">
        <f>C28*E4+B4+B7</f>
        <v/>
      </c>
      <c r="C35" s="35" t="n"/>
      <c r="D35" s="35" t="n"/>
      <c r="E35" s="35" t="n"/>
      <c r="F35" s="35" t="n"/>
      <c r="G35" s="35" t="n"/>
    </row>
    <row r="36" ht="15" customHeight="1" s="25">
      <c r="A36" s="35" t="inlineStr">
        <is>
          <t>Lucro do projeto</t>
        </is>
      </c>
      <c r="B36" s="44">
        <f>C28*B6-(C28*E4+B4+B7)</f>
        <v/>
      </c>
      <c r="C36" s="35" t="n"/>
      <c r="D36" s="35" t="n"/>
      <c r="E36" s="35" t="n"/>
      <c r="F36" s="35" t="n"/>
      <c r="G36" s="35" t="n"/>
    </row>
    <row r="37" ht="15" customHeight="1" s="25">
      <c r="A37" s="35" t="inlineStr">
        <is>
          <t>ROAS</t>
        </is>
      </c>
      <c r="B37" s="45">
        <f>IF(B4&gt;0,C28*B6/B4,0)</f>
        <v/>
      </c>
      <c r="C37" s="35" t="n"/>
      <c r="D37" s="35" t="n"/>
      <c r="E37" s="35" t="n"/>
      <c r="F37" s="35" t="n"/>
      <c r="G37" s="35" t="n"/>
    </row>
    <row r="38" ht="15" customHeight="1" s="25">
      <c r="A38" s="35" t="inlineStr">
        <is>
          <t>ROI total</t>
        </is>
      </c>
      <c r="B38" s="46">
        <f>IF((C28*E4+B4+B7)&gt;0,(C28*B6-(C28*E4+B4+B7))/(C28*E4+B4+B7),0)</f>
        <v/>
      </c>
      <c r="C38" s="35" t="n"/>
      <c r="D38" s="35" t="n"/>
      <c r="E38" s="35" t="n"/>
      <c r="F38" s="35" t="n"/>
      <c r="G38" s="35" t="n"/>
    </row>
    <row r="39" ht="15" customHeight="1" s="25">
      <c r="A39" s="35" t="inlineStr">
        <is>
          <t>Margem final</t>
        </is>
      </c>
      <c r="B39" s="46">
        <f>IF(C28*B6&gt;0,(C28*B6-(C28*E4+B4+B7))/(C28*B6),0)</f>
        <v/>
      </c>
      <c r="C39" s="35" t="n"/>
      <c r="D39" s="35" t="n"/>
      <c r="E39" s="35" t="n"/>
      <c r="F39" s="35" t="n"/>
      <c r="G39" s="35" t="n"/>
    </row>
    <row r="40" ht="15" customHeight="1" s="25">
      <c r="A40" s="35" t="inlineStr">
        <is>
          <t>CPA de mídia</t>
        </is>
      </c>
      <c r="B40" s="44">
        <f>IF(C28&gt;0,B4/C28,0)</f>
        <v/>
      </c>
      <c r="C40" s="35" t="n"/>
      <c r="D40" s="35" t="n"/>
      <c r="E40" s="35" t="n"/>
      <c r="F40" s="35" t="n"/>
      <c r="G40" s="35" t="n"/>
    </row>
    <row r="41" ht="15" customHeight="1" s="25">
      <c r="A41" s="35" t="inlineStr">
        <is>
          <t>Aquisição com estrutura</t>
        </is>
      </c>
      <c r="B41" s="44">
        <f>IF(C28&gt;0,(B4+B7)/C28,0)</f>
        <v/>
      </c>
      <c r="C41" s="35" t="n"/>
      <c r="D41" s="35" t="n"/>
      <c r="E41" s="35" t="n"/>
      <c r="F41" s="35" t="n"/>
      <c r="G41" s="35" t="n"/>
    </row>
    <row r="42" ht="15" customHeight="1" s="25">
      <c r="A42" s="35" t="inlineStr">
        <is>
          <t>Compras p/ equilíbrio</t>
        </is>
      </c>
      <c r="B42" s="43">
        <f>IF(E5&gt;0,ROUNDUP((B4+B7)/E5,0),"INVIÁVEL")</f>
        <v/>
      </c>
      <c r="C42" s="35" t="n"/>
      <c r="D42" s="35" t="n"/>
      <c r="E42" s="35" t="n"/>
      <c r="F42" s="35" t="n"/>
      <c r="G42" s="35" t="n"/>
    </row>
    <row r="43" ht="15" customHeight="1" s="25">
      <c r="A43" s="35" t="inlineStr">
        <is>
          <t>Orçamento inverso p/ meta</t>
        </is>
      </c>
      <c r="B43" s="44">
        <f>E22/1000*B10</f>
        <v/>
      </c>
      <c r="C43" s="35" t="n"/>
      <c r="D43" s="35" t="n"/>
      <c r="E43" s="35" t="n"/>
      <c r="F43" s="35" t="n"/>
      <c r="G43" s="35" t="n"/>
    </row>
    <row r="44" ht="15" customHeight="1" s="25">
      <c r="A44" s="35" t="inlineStr">
        <is>
          <t>Média diária p/ meta</t>
        </is>
      </c>
      <c r="B44" s="44">
        <f>IF(B5&gt;0,E22/1000*B10/B5,0)</f>
        <v/>
      </c>
      <c r="C44" s="35" t="n"/>
      <c r="D44" s="35" t="n"/>
      <c r="E44" s="35" t="n"/>
      <c r="F44" s="35" t="n"/>
      <c r="G44" s="35" t="n"/>
    </row>
    <row r="45" ht="15" customHeight="1" s="25">
      <c r="A45" s="35" t="n"/>
      <c r="B45" s="35" t="n"/>
      <c r="C45" s="35" t="n"/>
      <c r="D45" s="35" t="n"/>
      <c r="E45" s="35" t="n"/>
      <c r="F45" s="35" t="n"/>
      <c r="G45" s="35" t="n"/>
    </row>
    <row r="46" ht="15" customHeight="1" s="25">
      <c r="A46" s="35" t="n"/>
      <c r="B46" s="35" t="n"/>
      <c r="C46" s="35" t="n"/>
      <c r="D46" s="35" t="n"/>
      <c r="E46" s="35" t="n"/>
      <c r="F46" s="35" t="n"/>
      <c r="G46" s="35" t="n"/>
    </row>
    <row r="47" ht="80" customHeight="1" s="25">
      <c r="A47" s="35" t="inlineStr">
        <is>
          <t>R$ 10 por conversa efetivamente iniciada; várias mensagens da mesma pessoa não são vários leads. 15% é venda / 200 conversas. No atendimento: 30 / 180 = 16,67%. Taxas precisam ser atualizadas com dados da própria coorte. Se alterar o preço, atualize também tributos, taxas e demais custos; os custos são editáveis em reais. As taxas da planilha antiga não viraram benchmarks.</t>
        </is>
      </c>
    </row>
    <row r="48" ht="15" customHeight="1" s="25"/>
    <row r="49" ht="15" customHeight="1" s="25"/>
  </sheetData>
  <mergeCells count="3">
    <mergeCell ref="A2:G2"/>
    <mergeCell ref="A47:G49"/>
    <mergeCell ref="A1:G1"/>
  </mergeCells>
  <dataValidations count="1">
    <dataValidation sqref="B8 B23:B28" showDropDown="0" showInputMessage="0" showErrorMessage="1" allowBlank="0" errorTitle="Taxa inválida" error="Informe uma taxa maior que 0 e menor ou igual a 100%." type="decimal" operator="between">
      <formula1>0.000001</formula1>
      <formula2>1</formula2>
    </dataValidation>
  </dataValidations>
  <printOptions horizontalCentered="1" verticalCentered="0" headings="0" gridLines="0" gridLinesSet="1"/>
  <pageMargins left="0.75" right="0.75" top="1" bottom="1" header="0.511805555555555" footer="0.511805555555555"/>
  <pageSetup orientation="landscape" paperSize="8" scale="100" fitToHeight="1" fitToWidth="1" firstPageNumber="0" useFirstPageNumber="0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1"/>
  </sheetPr>
  <dimension ref="A1:G5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39" customWidth="1" style="24" min="1" max="1"/>
    <col width="24" customWidth="1" style="24" min="2" max="2"/>
    <col width="23" customWidth="1" style="24" min="3" max="3"/>
    <col width="36" customWidth="1" style="24" min="4" max="4"/>
    <col width="28" customWidth="1" style="24" min="5" max="5"/>
    <col width="16" customWidth="1" style="24" min="6" max="6"/>
    <col width="3" customWidth="1" style="24" min="7" max="7"/>
  </cols>
  <sheetData>
    <row r="1" ht="36" customHeight="1" s="25">
      <c r="A1" s="34" t="inlineStr">
        <is>
          <t>PREVISIBILIDADE | FUNIL APLICAÇÃO</t>
        </is>
      </c>
    </row>
    <row r="2" ht="40" customHeight="1" s="25">
      <c r="A2" s="35" t="inlineStr">
        <is>
          <t>SIMULAÇÃO: células amarelas são premissas editáveis; as demais contêm fórmulas. Quantidades podem ser expectativas fracionárias.</t>
        </is>
      </c>
    </row>
    <row r="3" ht="15" customHeight="1" s="25">
      <c r="A3" s="35" t="n"/>
      <c r="B3" s="35" t="n"/>
      <c r="C3" s="35" t="n"/>
      <c r="D3" s="35" t="n"/>
      <c r="E3" s="35" t="n"/>
      <c r="F3" s="35" t="n"/>
      <c r="G3" s="35" t="n"/>
    </row>
    <row r="4" ht="15" customHeight="1" s="25">
      <c r="A4" s="35" t="inlineStr">
        <is>
          <t>Mídia no período</t>
        </is>
      </c>
      <c r="B4" s="36" t="n">
        <v>4000</v>
      </c>
      <c r="C4" s="35" t="n"/>
      <c r="D4" s="35" t="inlineStr">
        <is>
          <t>Custo unitário modelado</t>
        </is>
      </c>
      <c r="E4" s="37">
        <f>SUM(B13:B17)</f>
        <v/>
      </c>
      <c r="F4" s="35" t="n"/>
      <c r="G4" s="35" t="n"/>
    </row>
    <row r="5" ht="15" customHeight="1" s="25">
      <c r="A5" s="35" t="inlineStr">
        <is>
          <t>Dias de captação</t>
        </is>
      </c>
      <c r="B5" s="38" t="n">
        <v>30</v>
      </c>
      <c r="C5" s="35" t="n"/>
      <c r="D5" s="35" t="inlineStr">
        <is>
          <t>Contribuição por venda</t>
        </is>
      </c>
      <c r="E5" s="37">
        <f>B6-E4</f>
        <v/>
      </c>
      <c r="F5" s="35" t="n"/>
      <c r="G5" s="35" t="n"/>
    </row>
    <row r="6" ht="15" customHeight="1" s="25">
      <c r="A6" s="35" t="inlineStr">
        <is>
          <t>Preço / ticket</t>
        </is>
      </c>
      <c r="B6" s="36" t="n">
        <v>6000</v>
      </c>
      <c r="C6" s="35" t="n"/>
      <c r="D6" s="35" t="inlineStr">
        <is>
          <t>Sobra desejada por venda</t>
        </is>
      </c>
      <c r="E6" s="37">
        <f>B6*B8</f>
        <v/>
      </c>
      <c r="F6" s="35" t="n"/>
      <c r="G6" s="35" t="n"/>
    </row>
    <row r="7" ht="15" customHeight="1" s="25">
      <c r="A7" s="35" t="inlineStr">
        <is>
          <t>Estrutura extra da campanha</t>
        </is>
      </c>
      <c r="B7" s="36" t="n">
        <v>0</v>
      </c>
      <c r="C7" s="35" t="n"/>
      <c r="D7" s="35" t="inlineStr">
        <is>
          <t>CPA máximo, na meta</t>
        </is>
      </c>
      <c r="E7" s="37">
        <f>IF(B9&gt;0,E5-E6-B7/B9,0)</f>
        <v/>
      </c>
      <c r="F7" s="35" t="n"/>
      <c r="G7" s="35" t="n"/>
    </row>
    <row r="8" ht="15" customHeight="1" s="25">
      <c r="A8" s="35" t="inlineStr">
        <is>
          <t>Margem final desejada</t>
        </is>
      </c>
      <c r="B8" s="39" t="n">
        <v>0.2</v>
      </c>
      <c r="C8" s="35" t="n"/>
      <c r="D8" s="35" t="inlineStr">
        <is>
          <t>ROAS mínimo, na meta</t>
        </is>
      </c>
      <c r="E8" s="40">
        <f>IF(E7&gt;0,B6/E7,"INVIÁVEL")</f>
        <v/>
      </c>
      <c r="F8" s="35" t="n"/>
      <c r="G8" s="35" t="n"/>
    </row>
    <row r="9" ht="15" customHeight="1" s="25">
      <c r="A9" s="35" t="inlineStr">
        <is>
          <t>Meta de vendas</t>
        </is>
      </c>
      <c r="B9" s="38" t="n">
        <v>30</v>
      </c>
      <c r="C9" s="35" t="n"/>
      <c r="D9" s="35" t="inlineStr">
        <is>
          <t>Teto de mídia, na meta</t>
        </is>
      </c>
      <c r="E9" s="37">
        <f>B9*(E5-E6)-B7</f>
        <v/>
      </c>
      <c r="F9" s="35" t="n"/>
      <c r="G9" s="35" t="n"/>
    </row>
    <row r="10" ht="15" customHeight="1" s="25">
      <c r="A10" s="35" t="inlineStr">
        <is>
          <t>CPM hipotético</t>
        </is>
      </c>
      <c r="B10" s="36" t="n">
        <v>32</v>
      </c>
      <c r="C10" s="35" t="n"/>
      <c r="D10" s="35" t="n"/>
      <c r="E10" s="35" t="n"/>
      <c r="F10" s="35" t="n"/>
      <c r="G10" s="35" t="n"/>
    </row>
    <row r="11" ht="15" customHeight="1" s="25">
      <c r="A11" s="35" t="n"/>
      <c r="B11" s="35" t="n"/>
      <c r="C11" s="35" t="n"/>
      <c r="D11" s="35" t="n"/>
      <c r="E11" s="35" t="n"/>
      <c r="F11" s="35" t="n"/>
      <c r="G11" s="35" t="n"/>
    </row>
    <row r="12" ht="15" customHeight="1" s="25">
      <c r="A12" s="35" t="inlineStr">
        <is>
          <t>CUSTOS POR VENDA (SEM MÍDIA)</t>
        </is>
      </c>
      <c r="B12" s="35" t="n"/>
      <c r="C12" s="35" t="n"/>
      <c r="D12" s="35" t="n"/>
      <c r="E12" s="35" t="n"/>
      <c r="F12" s="35" t="n"/>
      <c r="G12" s="35" t="n"/>
    </row>
    <row r="13" ht="15" customHeight="1" s="25">
      <c r="A13" s="35" t="inlineStr">
        <is>
          <t>Entrega do projeto</t>
        </is>
      </c>
      <c r="B13" s="36" t="n">
        <v>3000</v>
      </c>
      <c r="C13" s="35" t="n"/>
      <c r="D13" s="35" t="n"/>
      <c r="E13" s="35" t="n"/>
      <c r="F13" s="35" t="n"/>
      <c r="G13" s="35" t="n"/>
    </row>
    <row r="14" ht="15" customHeight="1" s="25">
      <c r="A14" s="35" t="inlineStr">
        <is>
          <t>Impostos (6%)</t>
        </is>
      </c>
      <c r="B14" s="36" t="n">
        <v>360</v>
      </c>
      <c r="C14" s="35" t="n"/>
      <c r="D14" s="35" t="n"/>
      <c r="E14" s="35" t="n"/>
      <c r="F14" s="35" t="n"/>
      <c r="G14" s="35" t="n"/>
    </row>
    <row r="15" ht="15" customHeight="1" s="25">
      <c r="A15" s="35" t="inlineStr">
        <is>
          <t>Pagamento (3%)</t>
        </is>
      </c>
      <c r="B15" s="36" t="n">
        <v>180</v>
      </c>
      <c r="C15" s="35" t="n"/>
      <c r="D15" s="35" t="n"/>
      <c r="E15" s="35" t="n"/>
      <c r="F15" s="35" t="n"/>
      <c r="G15" s="35" t="n"/>
    </row>
    <row r="16" ht="15" customHeight="1" s="25">
      <c r="A16" s="35" t="inlineStr">
        <is>
          <t>Comissão (5%)</t>
        </is>
      </c>
      <c r="B16" s="36" t="n">
        <v>300</v>
      </c>
      <c r="C16" s="35" t="n"/>
      <c r="D16" s="35" t="n"/>
      <c r="E16" s="35" t="n"/>
      <c r="F16" s="35" t="n"/>
      <c r="G16" s="35" t="n"/>
    </row>
    <row r="17" ht="15" customHeight="1" s="25">
      <c r="A17" s="35" t="inlineStr">
        <is>
          <t>Operação e rateio</t>
        </is>
      </c>
      <c r="B17" s="36" t="n">
        <v>360</v>
      </c>
      <c r="C17" s="35" t="n"/>
      <c r="D17" s="35" t="n"/>
      <c r="E17" s="35" t="n"/>
      <c r="F17" s="35" t="n"/>
      <c r="G17" s="35" t="n"/>
    </row>
    <row r="18" ht="15" customHeight="1" s="25">
      <c r="A18" s="35" t="n"/>
      <c r="B18" s="35" t="n"/>
      <c r="C18" s="35" t="n"/>
      <c r="D18" s="35" t="n"/>
      <c r="E18" s="35" t="n"/>
      <c r="F18" s="35" t="n"/>
      <c r="G18" s="35" t="n"/>
    </row>
    <row r="19" ht="15" customHeight="1" s="25">
      <c r="A19" s="35" t="n"/>
      <c r="B19" s="35" t="n"/>
      <c r="C19" s="35" t="n"/>
      <c r="D19" s="35" t="n"/>
      <c r="E19" s="35" t="n"/>
      <c r="F19" s="35" t="n"/>
      <c r="G19" s="35" t="n"/>
    </row>
    <row r="20" ht="15" customHeight="1" s="25">
      <c r="A20" s="35" t="n"/>
      <c r="B20" s="35" t="n"/>
      <c r="C20" s="35" t="n"/>
      <c r="D20" s="35" t="n"/>
      <c r="E20" s="35" t="n"/>
      <c r="F20" s="35" t="n"/>
      <c r="G20" s="35" t="n"/>
    </row>
    <row r="21" ht="34" customHeight="1" s="25">
      <c r="A21" s="41" t="inlineStr">
        <is>
          <t>Etapa</t>
        </is>
      </c>
      <c r="B21" s="41" t="inlineStr">
        <is>
          <t>Passagem da etapa anterior</t>
        </is>
      </c>
      <c r="C21" s="41" t="inlineStr">
        <is>
          <t>Volume previsto</t>
        </is>
      </c>
      <c r="D21" s="41" t="inlineStr">
        <is>
          <t>Mídia acumulada / chegada</t>
        </is>
      </c>
      <c r="E21" s="41" t="inlineStr">
        <is>
          <t>Volume reverso p/ meta</t>
        </is>
      </c>
      <c r="F21" s="41" t="inlineStr">
        <is>
          <t>Taxa exata base</t>
        </is>
      </c>
      <c r="G21" s="41" t="n"/>
    </row>
    <row r="22" ht="15" customHeight="1" s="25">
      <c r="A22" s="35" t="inlineStr">
        <is>
          <t>Impressões</t>
        </is>
      </c>
      <c r="B22" s="35" t="inlineStr">
        <is>
          <t>CPM em B10</t>
        </is>
      </c>
      <c r="C22" s="42">
        <f>IF(B10&gt;0,B4/B10*1000,0)</f>
        <v/>
      </c>
      <c r="D22" s="37">
        <f>IF(C22&gt;0,$B$4/C22,0)</f>
        <v/>
      </c>
      <c r="E22" s="42">
        <f>IF(B23&gt;0,E23/B23,0)</f>
        <v/>
      </c>
      <c r="F22" s="35" t="n"/>
      <c r="G22" s="35" t="n"/>
    </row>
    <row r="23" ht="15" customHeight="1" s="25">
      <c r="A23" s="35" t="inlineStr">
        <is>
          <t>Cliques no link</t>
        </is>
      </c>
      <c r="B23" s="39" t="n">
        <v>0.02</v>
      </c>
      <c r="C23" s="42">
        <f>C22*B23</f>
        <v/>
      </c>
      <c r="D23" s="37">
        <f>IF(C23&gt;0,$B$4/C23,0)</f>
        <v/>
      </c>
      <c r="E23" s="42">
        <f>IF(B24&gt;0,E24/B24,0)</f>
        <v/>
      </c>
      <c r="F23" s="35" t="n"/>
      <c r="G23" s="35" t="n"/>
    </row>
    <row r="24" ht="15" customHeight="1" s="25">
      <c r="A24" s="35" t="inlineStr">
        <is>
          <t>Landing page</t>
        </is>
      </c>
      <c r="B24" s="39" t="n">
        <v>0.8</v>
      </c>
      <c r="C24" s="42">
        <f>C23*B24</f>
        <v/>
      </c>
      <c r="D24" s="37">
        <f>IF(C24&gt;0,$B$4/C24,0)</f>
        <v/>
      </c>
      <c r="E24" s="42">
        <f>IF(B25&gt;0,E25/B25,0)</f>
        <v/>
      </c>
      <c r="F24" s="35" t="n"/>
      <c r="G24" s="35" t="n"/>
    </row>
    <row r="25" ht="15" customHeight="1" s="25">
      <c r="A25" s="35" t="inlineStr">
        <is>
          <t>Abriu aplicação</t>
        </is>
      </c>
      <c r="B25" s="39" t="n">
        <v>0.2</v>
      </c>
      <c r="C25" s="42">
        <f>C24*B25</f>
        <v/>
      </c>
      <c r="D25" s="37">
        <f>IF(C25&gt;0,$B$4/C25,0)</f>
        <v/>
      </c>
      <c r="E25" s="42">
        <f>IF(B26&gt;0,E26/B26,0)</f>
        <v/>
      </c>
      <c r="F25" s="35" t="n"/>
      <c r="G25" s="35" t="n"/>
    </row>
    <row r="26" ht="15" customHeight="1" s="25">
      <c r="A26" s="35" t="inlineStr">
        <is>
          <t>Enviou formulário</t>
        </is>
      </c>
      <c r="B26" s="39" t="n">
        <v>0.5</v>
      </c>
      <c r="C26" s="42">
        <f>C25*B26</f>
        <v/>
      </c>
      <c r="D26" s="37">
        <f>IF(C26&gt;0,$B$4/C26,0)</f>
        <v/>
      </c>
      <c r="E26" s="42">
        <f>IF(B27&gt;0,E27/B27,0)</f>
        <v/>
      </c>
      <c r="F26" s="35" t="n"/>
      <c r="G26" s="35" t="n"/>
    </row>
    <row r="27" ht="15" customHeight="1" s="25">
      <c r="A27" s="35" t="inlineStr">
        <is>
          <t>Atendimento WhatsApp</t>
        </is>
      </c>
      <c r="B27" s="39" t="n">
        <v>0.75</v>
      </c>
      <c r="C27" s="42">
        <f>C26*B27</f>
        <v/>
      </c>
      <c r="D27" s="37">
        <f>IF(C27&gt;0,$B$4/C27,0)</f>
        <v/>
      </c>
      <c r="E27" s="42">
        <f>IF(B28&gt;0,E28/B28,0)</f>
        <v/>
      </c>
      <c r="F27" s="35" t="n"/>
      <c r="G27" s="35" t="n"/>
    </row>
    <row r="28" ht="15" customHeight="1" s="25">
      <c r="A28" s="35" t="inlineStr">
        <is>
          <t>Reunião agendada</t>
        </is>
      </c>
      <c r="B28" s="39" t="n">
        <v>0.833333333333333</v>
      </c>
      <c r="C28" s="42">
        <f>C27*B28</f>
        <v/>
      </c>
      <c r="D28" s="37">
        <f>IF(C28&gt;0,$B$4/C28,0)</f>
        <v/>
      </c>
      <c r="E28" s="42">
        <f>IF(B29&gt;0,E29/B29,0)</f>
        <v/>
      </c>
      <c r="F28" s="35" t="n"/>
      <c r="G28" s="35" t="n"/>
    </row>
    <row r="29" ht="15" customHeight="1" s="25">
      <c r="A29" s="35" t="inlineStr">
        <is>
          <t>Reunião realizada</t>
        </is>
      </c>
      <c r="B29" s="39" t="n">
        <v>0.8</v>
      </c>
      <c r="C29" s="42">
        <f>C28*B29</f>
        <v/>
      </c>
      <c r="D29" s="37">
        <f>IF(C29&gt;0,$B$4/C29,0)</f>
        <v/>
      </c>
      <c r="E29" s="42">
        <f>IF(B30&gt;0,E30/B30,0)</f>
        <v/>
      </c>
      <c r="F29" s="35" t="n"/>
      <c r="G29" s="35" t="n"/>
    </row>
    <row r="30" ht="15" customHeight="1" s="25">
      <c r="A30" s="35" t="inlineStr">
        <is>
          <t>Venda</t>
        </is>
      </c>
      <c r="B30" s="39" t="n">
        <v>0.3</v>
      </c>
      <c r="C30" s="42">
        <f>C29*B30</f>
        <v/>
      </c>
      <c r="D30" s="37">
        <f>IF(C30&gt;0,$B$4/C30,0)</f>
        <v/>
      </c>
      <c r="E30" s="42">
        <f>$B$9</f>
        <v/>
      </c>
      <c r="F30" s="35" t="n"/>
      <c r="G30" s="35" t="n"/>
    </row>
    <row r="31" ht="15" customHeight="1" s="25">
      <c r="A31" s="35" t="n"/>
      <c r="B31" s="35" t="n"/>
      <c r="C31" s="35" t="n"/>
      <c r="D31" s="35" t="n"/>
      <c r="E31" s="35" t="n"/>
      <c r="F31" s="35" t="n"/>
      <c r="G31" s="35" t="n"/>
    </row>
    <row r="32" ht="15" customHeight="1" s="25">
      <c r="A32" s="35" t="n"/>
      <c r="B32" s="35" t="n"/>
      <c r="C32" s="35" t="n"/>
      <c r="D32" s="35" t="n"/>
      <c r="E32" s="35" t="n"/>
      <c r="F32" s="35" t="n"/>
      <c r="G32" s="35" t="n"/>
    </row>
    <row r="33" ht="15" customHeight="1" s="25">
      <c r="A33" s="35" t="n"/>
      <c r="B33" s="35" t="n"/>
      <c r="C33" s="35" t="n"/>
      <c r="D33" s="35" t="n"/>
      <c r="E33" s="35" t="n"/>
      <c r="F33" s="35" t="n"/>
      <c r="G33" s="35" t="n"/>
    </row>
    <row r="34" ht="15" customHeight="1" s="25">
      <c r="A34" s="35" t="inlineStr">
        <is>
          <t>Vendas projetadas</t>
        </is>
      </c>
      <c r="B34" s="43">
        <f>C30</f>
        <v/>
      </c>
      <c r="C34" s="35" t="n"/>
      <c r="D34" s="35" t="n"/>
      <c r="E34" s="35" t="n"/>
      <c r="F34" s="35" t="n"/>
      <c r="G34" s="35" t="n"/>
    </row>
    <row r="35" ht="15" customHeight="1" s="25">
      <c r="A35" s="35" t="inlineStr">
        <is>
          <t>Receita</t>
        </is>
      </c>
      <c r="B35" s="44">
        <f>C30*B6</f>
        <v/>
      </c>
      <c r="C35" s="35" t="n"/>
      <c r="D35" s="35" t="n"/>
      <c r="E35" s="35" t="n"/>
      <c r="F35" s="35" t="n"/>
      <c r="G35" s="35" t="n"/>
    </row>
    <row r="36" ht="15" customHeight="1" s="25">
      <c r="A36" s="35" t="inlineStr">
        <is>
          <t>Custo de entrega e operação</t>
        </is>
      </c>
      <c r="B36" s="44">
        <f>C30*E4</f>
        <v/>
      </c>
      <c r="C36" s="35" t="n"/>
      <c r="D36" s="35" t="n"/>
      <c r="E36" s="35" t="n"/>
      <c r="F36" s="35" t="n"/>
      <c r="G36" s="35" t="n"/>
    </row>
    <row r="37" ht="15" customHeight="1" s="25">
      <c r="A37" s="35" t="inlineStr">
        <is>
          <t>Custo total</t>
        </is>
      </c>
      <c r="B37" s="44">
        <f>C30*E4+B4+B7</f>
        <v/>
      </c>
      <c r="C37" s="35" t="n"/>
      <c r="D37" s="35" t="n"/>
      <c r="E37" s="35" t="n"/>
      <c r="F37" s="35" t="n"/>
      <c r="G37" s="35" t="n"/>
    </row>
    <row r="38" ht="15" customHeight="1" s="25">
      <c r="A38" s="35" t="inlineStr">
        <is>
          <t>Lucro do projeto</t>
        </is>
      </c>
      <c r="B38" s="44">
        <f>C30*B6-(C30*E4+B4+B7)</f>
        <v/>
      </c>
      <c r="C38" s="35" t="n"/>
      <c r="D38" s="35" t="n"/>
      <c r="E38" s="35" t="n"/>
      <c r="F38" s="35" t="n"/>
      <c r="G38" s="35" t="n"/>
    </row>
    <row r="39" ht="15" customHeight="1" s="25">
      <c r="A39" s="35" t="inlineStr">
        <is>
          <t>ROAS</t>
        </is>
      </c>
      <c r="B39" s="45">
        <f>IF(B4&gt;0,C30*B6/B4,0)</f>
        <v/>
      </c>
      <c r="C39" s="35" t="n"/>
      <c r="D39" s="35" t="n"/>
      <c r="E39" s="35" t="n"/>
      <c r="F39" s="35" t="n"/>
      <c r="G39" s="35" t="n"/>
    </row>
    <row r="40" ht="15" customHeight="1" s="25">
      <c r="A40" s="35" t="inlineStr">
        <is>
          <t>ROI total</t>
        </is>
      </c>
      <c r="B40" s="46">
        <f>IF((C30*E4+B4+B7)&gt;0,(C30*B6-(C30*E4+B4+B7))/(C30*E4+B4+B7),0)</f>
        <v/>
      </c>
      <c r="C40" s="35" t="n"/>
      <c r="D40" s="35" t="n"/>
      <c r="E40" s="35" t="n"/>
      <c r="F40" s="35" t="n"/>
      <c r="G40" s="35" t="n"/>
    </row>
    <row r="41" ht="15" customHeight="1" s="25">
      <c r="A41" s="35" t="inlineStr">
        <is>
          <t>Margem final</t>
        </is>
      </c>
      <c r="B41" s="46">
        <f>IF(C30*B6&gt;0,(C30*B6-(C30*E4+B4+B7))/(C30*B6),0)</f>
        <v/>
      </c>
      <c r="C41" s="35" t="n"/>
      <c r="D41" s="35" t="n"/>
      <c r="E41" s="35" t="n"/>
      <c r="F41" s="35" t="n"/>
      <c r="G41" s="35" t="n"/>
    </row>
    <row r="42" ht="15" customHeight="1" s="25">
      <c r="A42" s="35" t="inlineStr">
        <is>
          <t>CPA de mídia</t>
        </is>
      </c>
      <c r="B42" s="44">
        <f>IF(C30&gt;0,B4/C30,0)</f>
        <v/>
      </c>
      <c r="C42" s="35" t="n"/>
      <c r="D42" s="35" t="n"/>
      <c r="E42" s="35" t="n"/>
      <c r="F42" s="35" t="n"/>
      <c r="G42" s="35" t="n"/>
    </row>
    <row r="43" ht="15" customHeight="1" s="25">
      <c r="A43" s="35" t="inlineStr">
        <is>
          <t>Aquisição com estrutura</t>
        </is>
      </c>
      <c r="B43" s="44">
        <f>IF(C30&gt;0,(B4+B7)/C30,0)</f>
        <v/>
      </c>
      <c r="C43" s="35" t="n"/>
      <c r="D43" s="35" t="n"/>
      <c r="E43" s="35" t="n"/>
      <c r="F43" s="35" t="n"/>
      <c r="G43" s="35" t="n"/>
    </row>
    <row r="44" ht="15" customHeight="1" s="25">
      <c r="A44" s="35" t="inlineStr">
        <is>
          <t>Compras p/ equilíbrio</t>
        </is>
      </c>
      <c r="B44" s="43">
        <f>IF(E5&gt;0,ROUNDUP((B4+B7)/E5,0),"INVIÁVEL")</f>
        <v/>
      </c>
      <c r="C44" s="35" t="n"/>
      <c r="D44" s="35" t="n"/>
      <c r="E44" s="35" t="n"/>
      <c r="F44" s="35" t="n"/>
      <c r="G44" s="35" t="n"/>
    </row>
    <row r="45" ht="15" customHeight="1" s="25">
      <c r="A45" s="35" t="inlineStr">
        <is>
          <t>Orçamento inverso p/ meta</t>
        </is>
      </c>
      <c r="B45" s="44">
        <f>E22/1000*B10</f>
        <v/>
      </c>
      <c r="C45" s="35" t="n"/>
      <c r="D45" s="35" t="n"/>
      <c r="E45" s="35" t="n"/>
      <c r="F45" s="35" t="n"/>
      <c r="G45" s="35" t="n"/>
    </row>
    <row r="46" ht="15" customHeight="1" s="25">
      <c r="A46" s="35" t="inlineStr">
        <is>
          <t>Média diária p/ meta</t>
        </is>
      </c>
      <c r="B46" s="44">
        <f>IF(B5&gt;0,E22/1000*B10/B5,0)</f>
        <v/>
      </c>
      <c r="C46" s="35" t="n"/>
      <c r="D46" s="35" t="n"/>
      <c r="E46" s="35" t="n"/>
      <c r="F46" s="35" t="n"/>
      <c r="G46" s="35" t="n"/>
    </row>
    <row r="47" ht="15" customHeight="1" s="25">
      <c r="A47" s="35" t="n"/>
      <c r="B47" s="35" t="n"/>
      <c r="C47" s="35" t="n"/>
      <c r="D47" s="35" t="n"/>
      <c r="E47" s="35" t="n"/>
      <c r="F47" s="35" t="n"/>
      <c r="G47" s="35" t="n"/>
    </row>
    <row r="48" ht="15" customHeight="1" s="25">
      <c r="A48" s="35" t="n"/>
      <c r="B48" s="35" t="n"/>
      <c r="C48" s="35" t="n"/>
      <c r="D48" s="35" t="n"/>
      <c r="E48" s="35" t="n"/>
      <c r="F48" s="35" t="n"/>
      <c r="G48" s="35" t="n"/>
    </row>
    <row r="49" ht="80" customHeight="1" s="25">
      <c r="A49" s="35" t="inlineStr">
        <is>
          <t>50% de conclusão é hipótese; Typeform informa 47% de aberturas concluídas em sua base. 30% de fechamento usa reuniões REALIZADAS, não agendadas. Atendimento inclui qualificação. Taxas precisam ser atualizadas com dados da própria coorte. Se alterar o preço, atualize também tributos, taxas e demais custos; os custos são editáveis em reais. As taxas da planilha antiga não viraram benchmarks.</t>
        </is>
      </c>
    </row>
    <row r="50" ht="15" customHeight="1" s="25"/>
    <row r="51" ht="15" customHeight="1" s="25"/>
  </sheetData>
  <mergeCells count="3">
    <mergeCell ref="A49:G51"/>
    <mergeCell ref="A2:G2"/>
    <mergeCell ref="A1:G1"/>
  </mergeCells>
  <dataValidations count="1">
    <dataValidation sqref="B8 B23:B30" showDropDown="0" showInputMessage="0" showErrorMessage="1" allowBlank="0" errorTitle="Taxa inválida" error="Informe uma taxa maior que 0 e menor ou igual a 100%." type="decimal" operator="between">
      <formula1>0.000001</formula1>
      <formula2>1</formula2>
    </dataValidation>
  </dataValidations>
  <printOptions horizontalCentered="1" verticalCentered="0" headings="0" gridLines="0" gridLinesSet="1"/>
  <pageMargins left="0.75" right="0.75" top="1" bottom="1" header="0.511805555555555" footer="0.511805555555555"/>
  <pageSetup orientation="landscape" paperSize="8" scale="100" fitToHeight="1" fitToWidth="1" firstPageNumber="0" useFirstPageNumber="0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1"/>
  </sheetPr>
  <dimension ref="A1:G5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39" customWidth="1" style="24" min="1" max="1"/>
    <col width="24" customWidth="1" style="24" min="2" max="2"/>
    <col width="23" customWidth="1" style="24" min="3" max="3"/>
    <col width="36" customWidth="1" style="24" min="4" max="4"/>
    <col width="28" customWidth="1" style="24" min="5" max="5"/>
    <col width="16" customWidth="1" style="24" min="6" max="6"/>
    <col width="3" customWidth="1" style="24" min="7" max="7"/>
  </cols>
  <sheetData>
    <row r="1" ht="36" customHeight="1" s="25">
      <c r="A1" s="34" t="inlineStr">
        <is>
          <t>PREVISIBILIDADE | FUNIL WEBINÁRIO</t>
        </is>
      </c>
    </row>
    <row r="2" ht="40" customHeight="1" s="25">
      <c r="A2" s="35" t="inlineStr">
        <is>
          <t>SIMULAÇÃO: células amarelas são premissas editáveis; as demais contêm fórmulas. Quantidades podem ser expectativas fracionárias.</t>
        </is>
      </c>
    </row>
    <row r="3" ht="15" customHeight="1" s="25">
      <c r="A3" s="35" t="n"/>
      <c r="B3" s="35" t="n"/>
      <c r="C3" s="35" t="n"/>
      <c r="D3" s="35" t="n"/>
      <c r="E3" s="35" t="n"/>
      <c r="F3" s="35" t="n"/>
      <c r="G3" s="35" t="n"/>
    </row>
    <row r="4" ht="15" customHeight="1" s="25">
      <c r="A4" s="35" t="inlineStr">
        <is>
          <t>Mídia no período</t>
        </is>
      </c>
      <c r="B4" s="36" t="n">
        <v>7000</v>
      </c>
      <c r="C4" s="35" t="n"/>
      <c r="D4" s="35" t="inlineStr">
        <is>
          <t>Custo unitário modelado</t>
        </is>
      </c>
      <c r="E4" s="37">
        <f>SUM(B13:B16)</f>
        <v/>
      </c>
      <c r="F4" s="35" t="n"/>
      <c r="G4" s="35" t="n"/>
    </row>
    <row r="5" ht="15" customHeight="1" s="25">
      <c r="A5" s="35" t="inlineStr">
        <is>
          <t>Dias de captação</t>
        </is>
      </c>
      <c r="B5" s="38" t="n">
        <v>14</v>
      </c>
      <c r="C5" s="35" t="n"/>
      <c r="D5" s="35" t="inlineStr">
        <is>
          <t>Contribuição por venda</t>
        </is>
      </c>
      <c r="E5" s="37">
        <f>B6-E4</f>
        <v/>
      </c>
      <c r="F5" s="35" t="n"/>
      <c r="G5" s="35" t="n"/>
    </row>
    <row r="6" ht="15" customHeight="1" s="25">
      <c r="A6" s="35" t="inlineStr">
        <is>
          <t>Preço / ticket</t>
        </is>
      </c>
      <c r="B6" s="36" t="n">
        <v>497</v>
      </c>
      <c r="C6" s="35" t="n"/>
      <c r="D6" s="35" t="inlineStr">
        <is>
          <t>Sobra desejada por venda</t>
        </is>
      </c>
      <c r="E6" s="37">
        <f>B6*B8</f>
        <v/>
      </c>
      <c r="F6" s="35" t="n"/>
      <c r="G6" s="35" t="n"/>
    </row>
    <row r="7" ht="15" customHeight="1" s="25">
      <c r="A7" s="35" t="inlineStr">
        <is>
          <t>Estrutura extra da campanha</t>
        </is>
      </c>
      <c r="B7" s="36" t="n">
        <v>1500</v>
      </c>
      <c r="C7" s="35" t="n"/>
      <c r="D7" s="35" t="inlineStr">
        <is>
          <t>CPA máximo, na meta</t>
        </is>
      </c>
      <c r="E7" s="37">
        <f>IF(B9&gt;0,E5-E6-B7/B9,0)</f>
        <v/>
      </c>
      <c r="F7" s="35" t="n"/>
      <c r="G7" s="35" t="n"/>
    </row>
    <row r="8" ht="15" customHeight="1" s="25">
      <c r="A8" s="35" t="inlineStr">
        <is>
          <t>Margem final desejada</t>
        </is>
      </c>
      <c r="B8" s="39" t="n">
        <v>0.2</v>
      </c>
      <c r="C8" s="35" t="n"/>
      <c r="D8" s="35" t="inlineStr">
        <is>
          <t>ROAS mínimo, na meta</t>
        </is>
      </c>
      <c r="E8" s="40">
        <f>IF(E7&gt;0,B6/E7,"INVIÁVEL")</f>
        <v/>
      </c>
      <c r="F8" s="35" t="n"/>
      <c r="G8" s="35" t="n"/>
    </row>
    <row r="9" ht="15" customHeight="1" s="25">
      <c r="A9" s="35" t="inlineStr">
        <is>
          <t>Meta de vendas</t>
        </is>
      </c>
      <c r="B9" s="38" t="n">
        <v>81</v>
      </c>
      <c r="C9" s="35" t="n"/>
      <c r="D9" s="35" t="inlineStr">
        <is>
          <t>Teto de mídia, na meta</t>
        </is>
      </c>
      <c r="E9" s="37">
        <f>B9*(E5-E6)-B7</f>
        <v/>
      </c>
      <c r="F9" s="35" t="n"/>
      <c r="G9" s="35" t="n"/>
    </row>
    <row r="10" ht="15" customHeight="1" s="25">
      <c r="A10" s="35" t="inlineStr">
        <is>
          <t>CPM hipotético</t>
        </is>
      </c>
      <c r="B10" s="36" t="n">
        <v>35</v>
      </c>
      <c r="C10" s="35" t="n"/>
      <c r="D10" s="35" t="n"/>
      <c r="E10" s="35" t="n"/>
      <c r="F10" s="35" t="n"/>
      <c r="G10" s="35" t="n"/>
    </row>
    <row r="11" ht="15" customHeight="1" s="25">
      <c r="A11" s="35" t="n"/>
      <c r="B11" s="35" t="n"/>
      <c r="C11" s="35" t="n"/>
      <c r="D11" s="35" t="n"/>
      <c r="E11" s="35" t="n"/>
      <c r="F11" s="35" t="n"/>
      <c r="G11" s="35" t="n"/>
    </row>
    <row r="12" ht="15" customHeight="1" s="25">
      <c r="A12" s="35" t="inlineStr">
        <is>
          <t>CUSTOS POR VENDA (SEM MÍDIA)</t>
        </is>
      </c>
      <c r="B12" s="35" t="n"/>
      <c r="C12" s="35" t="n"/>
      <c r="D12" s="35" t="n"/>
      <c r="E12" s="35" t="n"/>
      <c r="F12" s="35" t="n"/>
      <c r="G12" s="35" t="n"/>
    </row>
    <row r="13" ht="15" customHeight="1" s="25">
      <c r="A13" s="35" t="inlineStr">
        <is>
          <t>Entrega e suporte</t>
        </is>
      </c>
      <c r="B13" s="36" t="n">
        <v>60</v>
      </c>
      <c r="C13" s="35" t="n"/>
      <c r="D13" s="35" t="n"/>
      <c r="E13" s="35" t="n"/>
      <c r="F13" s="35" t="n"/>
      <c r="G13" s="35" t="n"/>
    </row>
    <row r="14" ht="15" customHeight="1" s="25">
      <c r="A14" s="35" t="inlineStr">
        <is>
          <t>Impostos (6%)</t>
        </is>
      </c>
      <c r="B14" s="36" t="n">
        <v>29.82</v>
      </c>
      <c r="C14" s="35" t="n"/>
      <c r="D14" s="35" t="n"/>
      <c r="E14" s="35" t="n"/>
      <c r="F14" s="35" t="n"/>
      <c r="G14" s="35" t="n"/>
    </row>
    <row r="15" ht="15" customHeight="1" s="25">
      <c r="A15" s="35" t="inlineStr">
        <is>
          <t>Pagamento (5%)</t>
        </is>
      </c>
      <c r="B15" s="36" t="n">
        <v>24.85</v>
      </c>
      <c r="C15" s="35" t="n"/>
      <c r="D15" s="35" t="n"/>
      <c r="E15" s="35" t="n"/>
      <c r="F15" s="35" t="n"/>
      <c r="G15" s="35" t="n"/>
    </row>
    <row r="16" ht="15" customHeight="1" s="25">
      <c r="A16" s="35" t="inlineStr">
        <is>
          <t>Provisão de reembolsos (5%)</t>
        </is>
      </c>
      <c r="B16" s="36" t="n">
        <v>24.85</v>
      </c>
      <c r="C16" s="35" t="n"/>
      <c r="D16" s="35" t="n"/>
      <c r="E16" s="35" t="n"/>
      <c r="F16" s="35" t="n"/>
      <c r="G16" s="35" t="n"/>
    </row>
    <row r="17" ht="15" customHeight="1" s="25">
      <c r="A17" s="35" t="n"/>
      <c r="B17" s="35" t="n"/>
      <c r="C17" s="35" t="n"/>
      <c r="D17" s="35" t="n"/>
      <c r="E17" s="35" t="n"/>
      <c r="F17" s="35" t="n"/>
      <c r="G17" s="35" t="n"/>
    </row>
    <row r="18" ht="15" customHeight="1" s="25">
      <c r="A18" s="35" t="n"/>
      <c r="B18" s="35" t="n"/>
      <c r="C18" s="35" t="n"/>
      <c r="D18" s="35" t="n"/>
      <c r="E18" s="35" t="n"/>
      <c r="F18" s="35" t="n"/>
      <c r="G18" s="35" t="n"/>
    </row>
    <row r="19" ht="15" customHeight="1" s="25">
      <c r="A19" s="35" t="n"/>
      <c r="B19" s="35" t="n"/>
      <c r="C19" s="35" t="n"/>
      <c r="D19" s="35" t="n"/>
      <c r="E19" s="35" t="n"/>
      <c r="F19" s="35" t="n"/>
      <c r="G19" s="35" t="n"/>
    </row>
    <row r="20" ht="15" customHeight="1" s="25">
      <c r="A20" s="35" t="n"/>
      <c r="B20" s="35" t="n"/>
      <c r="C20" s="35" t="n"/>
      <c r="D20" s="35" t="n"/>
      <c r="E20" s="35" t="n"/>
      <c r="F20" s="35" t="n"/>
      <c r="G20" s="35" t="n"/>
    </row>
    <row r="21" ht="34" customHeight="1" s="25">
      <c r="A21" s="41" t="inlineStr">
        <is>
          <t>Etapa</t>
        </is>
      </c>
      <c r="B21" s="41" t="inlineStr">
        <is>
          <t>Passagem da etapa anterior</t>
        </is>
      </c>
      <c r="C21" s="41" t="inlineStr">
        <is>
          <t>Volume previsto</t>
        </is>
      </c>
      <c r="D21" s="41" t="inlineStr">
        <is>
          <t>Mídia acumulada / chegada</t>
        </is>
      </c>
      <c r="E21" s="41" t="inlineStr">
        <is>
          <t>Volume reverso p/ meta</t>
        </is>
      </c>
      <c r="F21" s="41" t="inlineStr">
        <is>
          <t>Taxa exata base</t>
        </is>
      </c>
      <c r="G21" s="41" t="n"/>
    </row>
    <row r="22" ht="15" customHeight="1" s="25">
      <c r="A22" s="35" t="inlineStr">
        <is>
          <t>Impressões</t>
        </is>
      </c>
      <c r="B22" s="35" t="inlineStr">
        <is>
          <t>CPM em B10</t>
        </is>
      </c>
      <c r="C22" s="42">
        <f>IF(B10&gt;0,B4/B10*1000,0)</f>
        <v/>
      </c>
      <c r="D22" s="37">
        <f>IF(C22&gt;0,$B$4/C22,0)</f>
        <v/>
      </c>
      <c r="E22" s="42">
        <f>IF(B23&gt;0,E23/B23,0)</f>
        <v/>
      </c>
      <c r="F22" s="35" t="n"/>
      <c r="G22" s="35" t="n"/>
    </row>
    <row r="23" ht="15" customHeight="1" s="25">
      <c r="A23" s="35" t="inlineStr">
        <is>
          <t>Cliques no link</t>
        </is>
      </c>
      <c r="B23" s="39" t="n">
        <v>0.02</v>
      </c>
      <c r="C23" s="42">
        <f>C22*B23</f>
        <v/>
      </c>
      <c r="D23" s="37">
        <f>IF(C23&gt;0,$B$4/C23,0)</f>
        <v/>
      </c>
      <c r="E23" s="42">
        <f>IF(B24&gt;0,E24/B24,0)</f>
        <v/>
      </c>
      <c r="F23" s="35" t="n"/>
      <c r="G23" s="35" t="n"/>
    </row>
    <row r="24" ht="15" customHeight="1" s="25">
      <c r="A24" s="35" t="inlineStr">
        <is>
          <t>Landing page</t>
        </is>
      </c>
      <c r="B24" s="39" t="n">
        <v>0.9</v>
      </c>
      <c r="C24" s="42">
        <f>C23*B24</f>
        <v/>
      </c>
      <c r="D24" s="37">
        <f>IF(C24&gt;0,$B$4/C24,0)</f>
        <v/>
      </c>
      <c r="E24" s="42">
        <f>IF(B25&gt;0,E25/B25,0)</f>
        <v/>
      </c>
      <c r="F24" s="35" t="n"/>
      <c r="G24" s="35" t="n"/>
    </row>
    <row r="25" ht="15" customHeight="1" s="25">
      <c r="A25" s="35" t="inlineStr">
        <is>
          <t>Clicou no botão</t>
        </is>
      </c>
      <c r="B25" s="39" t="n">
        <v>0.333333333333333</v>
      </c>
      <c r="C25" s="42">
        <f>C24*B25</f>
        <v/>
      </c>
      <c r="D25" s="37">
        <f>IF(C25&gt;0,$B$4/C25,0)</f>
        <v/>
      </c>
      <c r="E25" s="42">
        <f>IF(B26&gt;0,E26/B26,0)</f>
        <v/>
      </c>
      <c r="F25" s="35" t="n"/>
      <c r="G25" s="35" t="n"/>
    </row>
    <row r="26" ht="15" customHeight="1" s="25">
      <c r="A26" s="35" t="inlineStr">
        <is>
          <t>Entrou no grupo</t>
        </is>
      </c>
      <c r="B26" s="39" t="n">
        <v>0.833333333333333</v>
      </c>
      <c r="C26" s="42">
        <f>C25*B26</f>
        <v/>
      </c>
      <c r="D26" s="37">
        <f>IF(C26&gt;0,$B$4/C26,0)</f>
        <v/>
      </c>
      <c r="E26" s="42">
        <f>IF(B27&gt;0,E27/B27,0)</f>
        <v/>
      </c>
      <c r="F26" s="35" t="n"/>
      <c r="G26" s="35" t="n"/>
    </row>
    <row r="27" ht="15" customHeight="1" s="25">
      <c r="A27" s="35" t="inlineStr">
        <is>
          <t>Compareceu</t>
        </is>
      </c>
      <c r="B27" s="39" t="n">
        <v>0.6</v>
      </c>
      <c r="C27" s="42">
        <f>C26*B27</f>
        <v/>
      </c>
      <c r="D27" s="37">
        <f>IF(C27&gt;0,$B$4/C27,0)</f>
        <v/>
      </c>
      <c r="E27" s="42">
        <f>IF(B28&gt;0,E28/B28,0)</f>
        <v/>
      </c>
      <c r="F27" s="35" t="n"/>
      <c r="G27" s="35" t="n"/>
    </row>
    <row r="28" ht="15" customHeight="1" s="25">
      <c r="A28" s="35" t="inlineStr">
        <is>
          <t>Fim do pitch</t>
        </is>
      </c>
      <c r="B28" s="39" t="n">
        <v>0.9</v>
      </c>
      <c r="C28" s="42">
        <f>C27*B28</f>
        <v/>
      </c>
      <c r="D28" s="37">
        <f>IF(C28&gt;0,$B$4/C28,0)</f>
        <v/>
      </c>
      <c r="E28" s="42">
        <f>IF(B29&gt;0,E29/B29,0)</f>
        <v/>
      </c>
      <c r="F28" s="35" t="n"/>
      <c r="G28" s="35" t="n"/>
    </row>
    <row r="29" ht="15" customHeight="1" s="25">
      <c r="A29" s="35" t="inlineStr">
        <is>
          <t>Comprou</t>
        </is>
      </c>
      <c r="B29" s="39" t="n">
        <v>0.15</v>
      </c>
      <c r="C29" s="42">
        <f>C28*B29</f>
        <v/>
      </c>
      <c r="D29" s="37">
        <f>IF(C29&gt;0,$B$4/C29,0)</f>
        <v/>
      </c>
      <c r="E29" s="42">
        <f>$B$9</f>
        <v/>
      </c>
      <c r="F29" s="35" t="n"/>
      <c r="G29" s="35" t="n"/>
    </row>
    <row r="30" ht="15" customHeight="1" s="25">
      <c r="A30" s="35" t="n"/>
      <c r="B30" s="35" t="n"/>
      <c r="C30" s="35" t="n"/>
      <c r="D30" s="35" t="n"/>
      <c r="E30" s="35" t="n"/>
      <c r="F30" s="35" t="n"/>
      <c r="G30" s="35" t="n"/>
    </row>
    <row r="31" ht="15" customHeight="1" s="25">
      <c r="A31" s="35" t="n"/>
      <c r="B31" s="35" t="n"/>
      <c r="C31" s="35" t="n"/>
      <c r="D31" s="35" t="n"/>
      <c r="E31" s="35" t="n"/>
      <c r="F31" s="35" t="n"/>
      <c r="G31" s="35" t="n"/>
    </row>
    <row r="32" ht="15" customHeight="1" s="25">
      <c r="A32" s="35" t="n"/>
      <c r="B32" s="35" t="n"/>
      <c r="C32" s="35" t="n"/>
      <c r="D32" s="35" t="n"/>
      <c r="E32" s="35" t="n"/>
      <c r="F32" s="35" t="n"/>
      <c r="G32" s="35" t="n"/>
    </row>
    <row r="33" ht="15" customHeight="1" s="25">
      <c r="A33" s="35" t="inlineStr">
        <is>
          <t>Vendas projetadas</t>
        </is>
      </c>
      <c r="B33" s="43">
        <f>C29</f>
        <v/>
      </c>
      <c r="C33" s="35" t="n"/>
      <c r="D33" s="35" t="n"/>
      <c r="E33" s="35" t="n"/>
      <c r="F33" s="35" t="n"/>
      <c r="G33" s="35" t="n"/>
    </row>
    <row r="34" ht="15" customHeight="1" s="25">
      <c r="A34" s="35" t="inlineStr">
        <is>
          <t>Receita</t>
        </is>
      </c>
      <c r="B34" s="44">
        <f>C29*B6</f>
        <v/>
      </c>
      <c r="C34" s="35" t="n"/>
      <c r="D34" s="35" t="n"/>
      <c r="E34" s="35" t="n"/>
      <c r="F34" s="35" t="n"/>
      <c r="G34" s="35" t="n"/>
    </row>
    <row r="35" ht="15" customHeight="1" s="25">
      <c r="A35" s="35" t="inlineStr">
        <is>
          <t>Custo de entrega e operação</t>
        </is>
      </c>
      <c r="B35" s="44">
        <f>C29*E4</f>
        <v/>
      </c>
      <c r="C35" s="35" t="n"/>
      <c r="D35" s="35" t="n"/>
      <c r="E35" s="35" t="n"/>
      <c r="F35" s="35" t="n"/>
      <c r="G35" s="35" t="n"/>
    </row>
    <row r="36" ht="15" customHeight="1" s="25">
      <c r="A36" s="35" t="inlineStr">
        <is>
          <t>Custo total</t>
        </is>
      </c>
      <c r="B36" s="44">
        <f>C29*E4+B4+B7</f>
        <v/>
      </c>
      <c r="C36" s="35" t="n"/>
      <c r="D36" s="35" t="n"/>
      <c r="E36" s="35" t="n"/>
      <c r="F36" s="35" t="n"/>
      <c r="G36" s="35" t="n"/>
    </row>
    <row r="37" ht="15" customHeight="1" s="25">
      <c r="A37" s="35" t="inlineStr">
        <is>
          <t>Lucro do projeto</t>
        </is>
      </c>
      <c r="B37" s="44">
        <f>C29*B6-(C29*E4+B4+B7)</f>
        <v/>
      </c>
      <c r="C37" s="35" t="n"/>
      <c r="D37" s="35" t="n"/>
      <c r="E37" s="35" t="n"/>
      <c r="F37" s="35" t="n"/>
      <c r="G37" s="35" t="n"/>
    </row>
    <row r="38" ht="15" customHeight="1" s="25">
      <c r="A38" s="35" t="inlineStr">
        <is>
          <t>ROAS</t>
        </is>
      </c>
      <c r="B38" s="45">
        <f>IF(B4&gt;0,C29*B6/B4,0)</f>
        <v/>
      </c>
      <c r="C38" s="35" t="n"/>
      <c r="D38" s="35" t="n"/>
      <c r="E38" s="35" t="n"/>
      <c r="F38" s="35" t="n"/>
      <c r="G38" s="35" t="n"/>
    </row>
    <row r="39" ht="15" customHeight="1" s="25">
      <c r="A39" s="35" t="inlineStr">
        <is>
          <t>ROI total</t>
        </is>
      </c>
      <c r="B39" s="46">
        <f>IF((C29*E4+B4+B7)&gt;0,(C29*B6-(C29*E4+B4+B7))/(C29*E4+B4+B7),0)</f>
        <v/>
      </c>
      <c r="C39" s="35" t="n"/>
      <c r="D39" s="35" t="n"/>
      <c r="E39" s="35" t="n"/>
      <c r="F39" s="35" t="n"/>
      <c r="G39" s="35" t="n"/>
    </row>
    <row r="40" ht="15" customHeight="1" s="25">
      <c r="A40" s="35" t="inlineStr">
        <is>
          <t>Margem final</t>
        </is>
      </c>
      <c r="B40" s="46">
        <f>IF(C29*B6&gt;0,(C29*B6-(C29*E4+B4+B7))/(C29*B6),0)</f>
        <v/>
      </c>
      <c r="C40" s="35" t="n"/>
      <c r="D40" s="35" t="n"/>
      <c r="E40" s="35" t="n"/>
      <c r="F40" s="35" t="n"/>
      <c r="G40" s="35" t="n"/>
    </row>
    <row r="41" ht="15" customHeight="1" s="25">
      <c r="A41" s="35" t="inlineStr">
        <is>
          <t>CPA de mídia</t>
        </is>
      </c>
      <c r="B41" s="44">
        <f>IF(C29&gt;0,B4/C29,0)</f>
        <v/>
      </c>
      <c r="C41" s="35" t="n"/>
      <c r="D41" s="35" t="n"/>
      <c r="E41" s="35" t="n"/>
      <c r="F41" s="35" t="n"/>
      <c r="G41" s="35" t="n"/>
    </row>
    <row r="42" ht="15" customHeight="1" s="25">
      <c r="A42" s="35" t="inlineStr">
        <is>
          <t>Aquisição com estrutura</t>
        </is>
      </c>
      <c r="B42" s="44">
        <f>IF(C29&gt;0,(B4+B7)/C29,0)</f>
        <v/>
      </c>
      <c r="C42" s="35" t="n"/>
      <c r="D42" s="35" t="n"/>
      <c r="E42" s="35" t="n"/>
      <c r="F42" s="35" t="n"/>
      <c r="G42" s="35" t="n"/>
    </row>
    <row r="43" ht="15" customHeight="1" s="25">
      <c r="A43" s="35" t="inlineStr">
        <is>
          <t>Compras p/ equilíbrio</t>
        </is>
      </c>
      <c r="B43" s="43">
        <f>IF(E5&gt;0,ROUNDUP((B4+B7)/E5,0),"INVIÁVEL")</f>
        <v/>
      </c>
      <c r="C43" s="35" t="n"/>
      <c r="D43" s="35" t="n"/>
      <c r="E43" s="35" t="n"/>
      <c r="F43" s="35" t="n"/>
      <c r="G43" s="35" t="n"/>
    </row>
    <row r="44" ht="15" customHeight="1" s="25">
      <c r="A44" s="35" t="inlineStr">
        <is>
          <t>Orçamento inverso p/ meta</t>
        </is>
      </c>
      <c r="B44" s="44">
        <f>E22/1000*B10</f>
        <v/>
      </c>
      <c r="C44" s="35" t="n"/>
      <c r="D44" s="35" t="n"/>
      <c r="E44" s="35" t="n"/>
      <c r="F44" s="35" t="n"/>
      <c r="G44" s="35" t="n"/>
    </row>
    <row r="45" ht="15" customHeight="1" s="25">
      <c r="A45" s="35" t="inlineStr">
        <is>
          <t>Média diária p/ meta</t>
        </is>
      </c>
      <c r="B45" s="44">
        <f>IF(B5&gt;0,E22/1000*B10/B5,0)</f>
        <v/>
      </c>
      <c r="C45" s="35" t="n"/>
      <c r="D45" s="35" t="n"/>
      <c r="E45" s="35" t="n"/>
      <c r="F45" s="35" t="n"/>
      <c r="G45" s="35" t="n"/>
    </row>
    <row r="46" ht="15" customHeight="1" s="25">
      <c r="A46" s="35" t="n"/>
      <c r="B46" s="35" t="n"/>
      <c r="C46" s="35" t="n"/>
      <c r="D46" s="35" t="n"/>
      <c r="E46" s="35" t="n"/>
      <c r="F46" s="35" t="n"/>
      <c r="G46" s="35" t="n"/>
    </row>
    <row r="47" ht="15" customHeight="1" s="25">
      <c r="A47" s="35" t="n"/>
      <c r="B47" s="35" t="n"/>
      <c r="C47" s="35" t="n"/>
      <c r="D47" s="35" t="n"/>
      <c r="E47" s="35" t="n"/>
      <c r="F47" s="35" t="n"/>
      <c r="G47" s="35" t="n"/>
    </row>
    <row r="48" ht="80" customHeight="1" s="25">
      <c r="A48" s="35" t="inlineStr">
        <is>
          <t>Premissas do Ryan: R$ 7 / grupo; 60% comparecem; 90% dos presentes ficam até o fim do pitch; 10-20% de quem viu o pitch compra. Base: 15%. Não são benchmarks de lançamento. Taxas precisam ser atualizadas com dados da própria coorte. Se alterar o preço, atualize também tributos, taxas e demais custos; os custos são editáveis em reais. As taxas da planilha antiga não viraram benchmarks.</t>
        </is>
      </c>
    </row>
    <row r="49" ht="15" customHeight="1" s="25"/>
    <row r="50" ht="15" customHeight="1" s="25"/>
  </sheetData>
  <mergeCells count="3">
    <mergeCell ref="A2:G2"/>
    <mergeCell ref="A1:G1"/>
    <mergeCell ref="A48:G50"/>
  </mergeCells>
  <dataValidations count="1">
    <dataValidation sqref="B8 B23:B29" showDropDown="0" showInputMessage="0" showErrorMessage="1" allowBlank="0" errorTitle="Taxa inválida" error="Informe uma taxa maior que 0 e menor ou igual a 100%." type="decimal" operator="between">
      <formula1>0.000001</formula1>
      <formula2>1</formula2>
    </dataValidation>
  </dataValidations>
  <printOptions horizontalCentered="1" verticalCentered="0" headings="0" gridLines="0" gridLinesSet="1"/>
  <pageMargins left="0.75" right="0.75" top="1" bottom="1" header="0.511805555555555" footer="0.511805555555555"/>
  <pageSetup orientation="landscape" paperSize="8" scale="100" fitToHeight="1" fitToWidth="1" firstPageNumber="0" useFirstPageNumber="0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1"/>
  </sheetPr>
  <dimension ref="A1:G4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39" customWidth="1" style="24" min="1" max="1"/>
    <col width="24" customWidth="1" style="24" min="2" max="2"/>
    <col width="23" customWidth="1" style="24" min="3" max="3"/>
    <col width="36" customWidth="1" style="24" min="4" max="4"/>
    <col width="28" customWidth="1" style="24" min="5" max="5"/>
    <col width="16" customWidth="1" style="24" min="6" max="6"/>
    <col width="3" customWidth="1" style="24" min="7" max="7"/>
  </cols>
  <sheetData>
    <row r="1" ht="36" customHeight="1" s="25">
      <c r="A1" s="34" t="inlineStr">
        <is>
          <t>PREVISIBILIDADE | FUNIL CONTEÚDO E SEGUIDORES</t>
        </is>
      </c>
    </row>
    <row r="2" ht="40" customHeight="1" s="25">
      <c r="A2" s="35" t="inlineStr">
        <is>
          <t>SIMULAÇÃO: células amarelas são premissas editáveis; as demais contêm fórmulas. Quantidades podem ser expectativas fracionárias.</t>
        </is>
      </c>
    </row>
    <row r="3" ht="15" customHeight="1" s="25">
      <c r="A3" s="35" t="n"/>
      <c r="B3" s="35" t="n"/>
      <c r="C3" s="35" t="n"/>
      <c r="D3" s="35" t="n"/>
      <c r="E3" s="35" t="n"/>
      <c r="F3" s="35" t="n"/>
      <c r="G3" s="35" t="n"/>
    </row>
    <row r="4" ht="15" customHeight="1" s="25">
      <c r="A4" s="35" t="inlineStr">
        <is>
          <t>Mídia no período</t>
        </is>
      </c>
      <c r="B4" s="36" t="n">
        <v>1500</v>
      </c>
      <c r="C4" s="35" t="n"/>
      <c r="D4" s="35" t="inlineStr">
        <is>
          <t>Custo unitário modelado</t>
        </is>
      </c>
      <c r="E4" s="37">
        <f>SUM(B13:B16)</f>
        <v/>
      </c>
      <c r="F4" s="35" t="n"/>
      <c r="G4" s="35" t="n"/>
    </row>
    <row r="5" ht="15" customHeight="1" s="25">
      <c r="A5" s="35" t="inlineStr">
        <is>
          <t>Dias de captação</t>
        </is>
      </c>
      <c r="B5" s="38" t="n">
        <v>30</v>
      </c>
      <c r="C5" s="35" t="n"/>
      <c r="D5" s="35" t="inlineStr">
        <is>
          <t>Contribuição por venda</t>
        </is>
      </c>
      <c r="E5" s="37">
        <f>B6-E4</f>
        <v/>
      </c>
      <c r="F5" s="35" t="n"/>
      <c r="G5" s="35" t="n"/>
    </row>
    <row r="6" ht="15" customHeight="1" s="25">
      <c r="A6" s="35" t="inlineStr">
        <is>
          <t>Preço / ticket</t>
        </is>
      </c>
      <c r="B6" s="36" t="n">
        <v>300</v>
      </c>
      <c r="C6" s="35" t="n"/>
      <c r="D6" s="35" t="inlineStr">
        <is>
          <t>Sobra desejada por venda</t>
        </is>
      </c>
      <c r="E6" s="37">
        <f>B6*B8</f>
        <v/>
      </c>
      <c r="F6" s="35" t="n"/>
      <c r="G6" s="35" t="n"/>
    </row>
    <row r="7" ht="15" customHeight="1" s="25">
      <c r="A7" s="35" t="inlineStr">
        <is>
          <t>Estrutura extra da campanha</t>
        </is>
      </c>
      <c r="B7" s="36" t="n">
        <v>600</v>
      </c>
      <c r="C7" s="35" t="n"/>
      <c r="D7" s="35" t="inlineStr">
        <is>
          <t>CPA máximo, na meta</t>
        </is>
      </c>
      <c r="E7" s="37">
        <f>IF(B9&gt;0,E5-E6-B7/B9,0)</f>
        <v/>
      </c>
      <c r="F7" s="35" t="n"/>
      <c r="G7" s="35" t="n"/>
    </row>
    <row r="8" ht="15" customHeight="1" s="25">
      <c r="A8" s="35" t="inlineStr">
        <is>
          <t>Margem final desejada</t>
        </is>
      </c>
      <c r="B8" s="39" t="n">
        <v>0.2</v>
      </c>
      <c r="C8" s="35" t="n"/>
      <c r="D8" s="35" t="inlineStr">
        <is>
          <t>ROAS mínimo, na meta</t>
        </is>
      </c>
      <c r="E8" s="40">
        <f>IF(E7&gt;0,B6/E7,"INVIÁVEL")</f>
        <v/>
      </c>
      <c r="F8" s="35" t="n"/>
      <c r="G8" s="35" t="n"/>
    </row>
    <row r="9" ht="15" customHeight="1" s="25">
      <c r="A9" s="35" t="inlineStr">
        <is>
          <t>Meta de vendas</t>
        </is>
      </c>
      <c r="B9" s="38" t="n">
        <v>3</v>
      </c>
      <c r="C9" s="35" t="n"/>
      <c r="D9" s="35" t="inlineStr">
        <is>
          <t>Teto de mídia, na meta</t>
        </is>
      </c>
      <c r="E9" s="37">
        <f>B9*(E5-E6)-B7</f>
        <v/>
      </c>
      <c r="F9" s="35" t="n"/>
      <c r="G9" s="35" t="n"/>
    </row>
    <row r="10" ht="15" customHeight="1" s="25">
      <c r="A10" s="35" t="inlineStr">
        <is>
          <t>CPM hipotético</t>
        </is>
      </c>
      <c r="B10" s="36" t="n">
        <v>10</v>
      </c>
      <c r="C10" s="35" t="n"/>
      <c r="D10" s="35" t="n"/>
      <c r="E10" s="35" t="n"/>
      <c r="F10" s="35" t="n"/>
      <c r="G10" s="35" t="n"/>
    </row>
    <row r="11" ht="15" customHeight="1" s="25">
      <c r="A11" s="35" t="n"/>
      <c r="B11" s="35" t="n"/>
      <c r="C11" s="35" t="n"/>
      <c r="D11" s="35" t="n"/>
      <c r="E11" s="35" t="n"/>
      <c r="F11" s="35" t="n"/>
      <c r="G11" s="35" t="n"/>
    </row>
    <row r="12" ht="15" customHeight="1" s="25">
      <c r="A12" s="35" t="inlineStr">
        <is>
          <t>CUSTOS POR VENDA (SEM MÍDIA)</t>
        </is>
      </c>
      <c r="B12" s="35" t="n"/>
      <c r="C12" s="35" t="n"/>
      <c r="D12" s="35" t="n"/>
      <c r="E12" s="35" t="n"/>
      <c r="F12" s="35" t="n"/>
      <c r="G12" s="35" t="n"/>
    </row>
    <row r="13" ht="15" customHeight="1" s="25">
      <c r="A13" s="35" t="inlineStr">
        <is>
          <t>Entrega do produto</t>
        </is>
      </c>
      <c r="B13" s="36" t="n">
        <v>100</v>
      </c>
      <c r="C13" s="35" t="n"/>
      <c r="D13" s="35" t="n"/>
      <c r="E13" s="35" t="n"/>
      <c r="F13" s="35" t="n"/>
      <c r="G13" s="35" t="n"/>
    </row>
    <row r="14" ht="15" customHeight="1" s="25">
      <c r="A14" s="35" t="inlineStr">
        <is>
          <t>Impostos (6%)</t>
        </is>
      </c>
      <c r="B14" s="36" t="n">
        <v>18</v>
      </c>
      <c r="C14" s="35" t="n"/>
      <c r="D14" s="35" t="n"/>
      <c r="E14" s="35" t="n"/>
      <c r="F14" s="35" t="n"/>
      <c r="G14" s="35" t="n"/>
    </row>
    <row r="15" ht="15" customHeight="1" s="25">
      <c r="A15" s="35" t="inlineStr">
        <is>
          <t>Pagamento (4%)</t>
        </is>
      </c>
      <c r="B15" s="36" t="n">
        <v>12</v>
      </c>
      <c r="C15" s="35" t="n"/>
      <c r="D15" s="35" t="n"/>
      <c r="E15" s="35" t="n"/>
      <c r="F15" s="35" t="n"/>
      <c r="G15" s="35" t="n"/>
    </row>
    <row r="16" ht="15" customHeight="1" s="25">
      <c r="A16" s="35" t="inlineStr">
        <is>
          <t>Suporte e operação</t>
        </is>
      </c>
      <c r="B16" s="36" t="n">
        <v>20</v>
      </c>
      <c r="C16" s="35" t="n"/>
      <c r="D16" s="35" t="n"/>
      <c r="E16" s="35" t="n"/>
      <c r="F16" s="35" t="n"/>
      <c r="G16" s="35" t="n"/>
    </row>
    <row r="17" ht="15" customHeight="1" s="25">
      <c r="A17" s="35" t="n"/>
      <c r="B17" s="35" t="n"/>
      <c r="C17" s="35" t="n"/>
      <c r="D17" s="35" t="n"/>
      <c r="E17" s="35" t="n"/>
      <c r="F17" s="35" t="n"/>
      <c r="G17" s="35" t="n"/>
    </row>
    <row r="18" ht="15" customHeight="1" s="25">
      <c r="A18" s="35" t="n"/>
      <c r="B18" s="35" t="n"/>
      <c r="C18" s="35" t="n"/>
      <c r="D18" s="35" t="n"/>
      <c r="E18" s="35" t="n"/>
      <c r="F18" s="35" t="n"/>
      <c r="G18" s="35" t="n"/>
    </row>
    <row r="19" ht="15" customHeight="1" s="25">
      <c r="A19" s="35" t="n"/>
      <c r="B19" s="35" t="n"/>
      <c r="C19" s="35" t="n"/>
      <c r="D19" s="35" t="n"/>
      <c r="E19" s="35" t="n"/>
      <c r="F19" s="35" t="n"/>
      <c r="G19" s="35" t="n"/>
    </row>
    <row r="20" ht="15" customHeight="1" s="25">
      <c r="A20" s="35" t="n"/>
      <c r="B20" s="35" t="n"/>
      <c r="C20" s="35" t="n"/>
      <c r="D20" s="35" t="n"/>
      <c r="E20" s="35" t="n"/>
      <c r="F20" s="35" t="n"/>
      <c r="G20" s="35" t="n"/>
    </row>
    <row r="21" ht="34" customHeight="1" s="25">
      <c r="A21" s="41" t="inlineStr">
        <is>
          <t>Etapa</t>
        </is>
      </c>
      <c r="B21" s="41" t="inlineStr">
        <is>
          <t>Passagem da etapa anterior</t>
        </is>
      </c>
      <c r="C21" s="41" t="inlineStr">
        <is>
          <t>Volume previsto</t>
        </is>
      </c>
      <c r="D21" s="41" t="inlineStr">
        <is>
          <t>Mídia acumulada / chegada</t>
        </is>
      </c>
      <c r="E21" s="41" t="inlineStr">
        <is>
          <t>Volume reverso p/ meta</t>
        </is>
      </c>
      <c r="F21" s="41" t="inlineStr">
        <is>
          <t>Taxa exata base</t>
        </is>
      </c>
      <c r="G21" s="41" t="n"/>
    </row>
    <row r="22" ht="15" customHeight="1" s="25">
      <c r="A22" s="35" t="inlineStr">
        <is>
          <t>Impressões</t>
        </is>
      </c>
      <c r="B22" s="35" t="inlineStr">
        <is>
          <t>CPM em B10</t>
        </is>
      </c>
      <c r="C22" s="42">
        <f>IF(B10&gt;0,B4/B10*1000,0)</f>
        <v/>
      </c>
      <c r="D22" s="37">
        <f>IF(C22&gt;0,$B$4/C22,0)</f>
        <v/>
      </c>
      <c r="E22" s="42">
        <f>IF(B23&gt;0,E23/B23,0)</f>
        <v/>
      </c>
      <c r="F22" s="35" t="n"/>
      <c r="G22" s="35" t="n"/>
    </row>
    <row r="23" ht="15" customHeight="1" s="25">
      <c r="A23" s="35" t="inlineStr">
        <is>
          <t>Viu o conteúdo</t>
        </is>
      </c>
      <c r="B23" s="39" t="n">
        <v>0.3</v>
      </c>
      <c r="C23" s="42">
        <f>C22*B23</f>
        <v/>
      </c>
      <c r="D23" s="37">
        <f>IF(C23&gt;0,$B$4/C23,0)</f>
        <v/>
      </c>
      <c r="E23" s="42">
        <f>IF(B24&gt;0,E24/B24,0)</f>
        <v/>
      </c>
      <c r="F23" s="35" t="n"/>
      <c r="G23" s="35" t="n"/>
    </row>
    <row r="24" ht="15" customHeight="1" s="25">
      <c r="A24" s="35" t="inlineStr">
        <is>
          <t>Visitou o perfil</t>
        </is>
      </c>
      <c r="B24" s="39" t="n">
        <v>0.0333333333333333</v>
      </c>
      <c r="C24" s="42">
        <f>C23*B24</f>
        <v/>
      </c>
      <c r="D24" s="37">
        <f>IF(C24&gt;0,$B$4/C24,0)</f>
        <v/>
      </c>
      <c r="E24" s="42">
        <f>IF(B25&gt;0,E25/B25,0)</f>
        <v/>
      </c>
      <c r="F24" s="35" t="n"/>
      <c r="G24" s="35" t="n"/>
    </row>
    <row r="25" ht="15" customHeight="1" s="25">
      <c r="A25" s="35" t="inlineStr">
        <is>
          <t>Novo seguidor</t>
        </is>
      </c>
      <c r="B25" s="39" t="n">
        <v>0.2</v>
      </c>
      <c r="C25" s="42">
        <f>C24*B25</f>
        <v/>
      </c>
      <c r="D25" s="37">
        <f>IF(C25&gt;0,$B$4/C25,0)</f>
        <v/>
      </c>
      <c r="E25" s="42">
        <f>IF(B26&gt;0,E26/B26,0)</f>
        <v/>
      </c>
      <c r="F25" s="35" t="n"/>
      <c r="G25" s="35" t="n"/>
    </row>
    <row r="26" ht="15" customHeight="1" s="25">
      <c r="A26" s="35" t="inlineStr">
        <is>
          <t>Clicou na oferta</t>
        </is>
      </c>
      <c r="B26" s="39" t="n">
        <v>0.1</v>
      </c>
      <c r="C26" s="42">
        <f>C25*B26</f>
        <v/>
      </c>
      <c r="D26" s="37">
        <f>IF(C26&gt;0,$B$4/C26,0)</f>
        <v/>
      </c>
      <c r="E26" s="42">
        <f>IF(B27&gt;0,E27/B27,0)</f>
        <v/>
      </c>
      <c r="F26" s="35" t="n"/>
      <c r="G26" s="35" t="n"/>
    </row>
    <row r="27" ht="15" customHeight="1" s="25">
      <c r="A27" s="35" t="inlineStr">
        <is>
          <t>Virou contato</t>
        </is>
      </c>
      <c r="B27" s="39" t="n">
        <v>0.6</v>
      </c>
      <c r="C27" s="42">
        <f>C26*B27</f>
        <v/>
      </c>
      <c r="D27" s="37">
        <f>IF(C27&gt;0,$B$4/C27,0)</f>
        <v/>
      </c>
      <c r="E27" s="42">
        <f>IF(B28&gt;0,E28/B28,0)</f>
        <v/>
      </c>
      <c r="F27" s="35" t="n"/>
      <c r="G27" s="35" t="n"/>
    </row>
    <row r="28" ht="15" customHeight="1" s="25">
      <c r="A28" s="35" t="inlineStr">
        <is>
          <t>Comprou</t>
        </is>
      </c>
      <c r="B28" s="39" t="n">
        <v>0.166666666666667</v>
      </c>
      <c r="C28" s="42">
        <f>C27*B28</f>
        <v/>
      </c>
      <c r="D28" s="37">
        <f>IF(C28&gt;0,$B$4/C28,0)</f>
        <v/>
      </c>
      <c r="E28" s="42">
        <f>$B$9</f>
        <v/>
      </c>
      <c r="F28" s="35" t="n"/>
      <c r="G28" s="35" t="n"/>
    </row>
    <row r="29" ht="15" customHeight="1" s="25">
      <c r="A29" s="35" t="n"/>
      <c r="B29" s="35" t="n"/>
      <c r="C29" s="35" t="n"/>
      <c r="D29" s="35" t="n"/>
      <c r="E29" s="35" t="n"/>
      <c r="F29" s="35" t="n"/>
      <c r="G29" s="35" t="n"/>
    </row>
    <row r="30" ht="15" customHeight="1" s="25">
      <c r="A30" s="35" t="n"/>
      <c r="B30" s="35" t="n"/>
      <c r="C30" s="35" t="n"/>
      <c r="D30" s="35" t="n"/>
      <c r="E30" s="35" t="n"/>
      <c r="F30" s="35" t="n"/>
      <c r="G30" s="35" t="n"/>
    </row>
    <row r="31" ht="15" customHeight="1" s="25">
      <c r="A31" s="35" t="n"/>
      <c r="B31" s="35" t="n"/>
      <c r="C31" s="35" t="n"/>
      <c r="D31" s="35" t="n"/>
      <c r="E31" s="35" t="n"/>
      <c r="F31" s="35" t="n"/>
      <c r="G31" s="35" t="n"/>
    </row>
    <row r="32" ht="15" customHeight="1" s="25">
      <c r="A32" s="35" t="inlineStr">
        <is>
          <t>Vendas projetadas</t>
        </is>
      </c>
      <c r="B32" s="43">
        <f>C28</f>
        <v/>
      </c>
      <c r="C32" s="35" t="n"/>
      <c r="D32" s="35" t="n"/>
      <c r="E32" s="35" t="n"/>
      <c r="F32" s="35" t="n"/>
      <c r="G32" s="35" t="n"/>
    </row>
    <row r="33" ht="15" customHeight="1" s="25">
      <c r="A33" s="35" t="inlineStr">
        <is>
          <t>Receita</t>
        </is>
      </c>
      <c r="B33" s="44">
        <f>C28*B6</f>
        <v/>
      </c>
      <c r="C33" s="35" t="n"/>
      <c r="D33" s="35" t="n"/>
      <c r="E33" s="35" t="n"/>
      <c r="F33" s="35" t="n"/>
      <c r="G33" s="35" t="n"/>
    </row>
    <row r="34" ht="15" customHeight="1" s="25">
      <c r="A34" s="35" t="inlineStr">
        <is>
          <t>Custo de entrega e operação</t>
        </is>
      </c>
      <c r="B34" s="44">
        <f>C28*E4</f>
        <v/>
      </c>
      <c r="C34" s="35" t="n"/>
      <c r="D34" s="35" t="n"/>
      <c r="E34" s="35" t="n"/>
      <c r="F34" s="35" t="n"/>
      <c r="G34" s="35" t="n"/>
    </row>
    <row r="35" ht="15" customHeight="1" s="25">
      <c r="A35" s="35" t="inlineStr">
        <is>
          <t>Custo total</t>
        </is>
      </c>
      <c r="B35" s="44">
        <f>C28*E4+B4+B7</f>
        <v/>
      </c>
      <c r="C35" s="35" t="n"/>
      <c r="D35" s="35" t="n"/>
      <c r="E35" s="35" t="n"/>
      <c r="F35" s="35" t="n"/>
      <c r="G35" s="35" t="n"/>
    </row>
    <row r="36" ht="15" customHeight="1" s="25">
      <c r="A36" s="35" t="inlineStr">
        <is>
          <t>Lucro do projeto</t>
        </is>
      </c>
      <c r="B36" s="44">
        <f>C28*B6-(C28*E4+B4+B7)</f>
        <v/>
      </c>
      <c r="C36" s="35" t="n"/>
      <c r="D36" s="35" t="n"/>
      <c r="E36" s="35" t="n"/>
      <c r="F36" s="35" t="n"/>
      <c r="G36" s="35" t="n"/>
    </row>
    <row r="37" ht="15" customHeight="1" s="25">
      <c r="A37" s="35" t="inlineStr">
        <is>
          <t>ROAS</t>
        </is>
      </c>
      <c r="B37" s="45">
        <f>IF(B4&gt;0,C28*B6/B4,0)</f>
        <v/>
      </c>
      <c r="C37" s="35" t="n"/>
      <c r="D37" s="35" t="n"/>
      <c r="E37" s="35" t="n"/>
      <c r="F37" s="35" t="n"/>
      <c r="G37" s="35" t="n"/>
    </row>
    <row r="38" ht="15" customHeight="1" s="25">
      <c r="A38" s="35" t="inlineStr">
        <is>
          <t>ROI total</t>
        </is>
      </c>
      <c r="B38" s="46">
        <f>IF((C28*E4+B4+B7)&gt;0,(C28*B6-(C28*E4+B4+B7))/(C28*E4+B4+B7),0)</f>
        <v/>
      </c>
      <c r="C38" s="35" t="n"/>
      <c r="D38" s="35" t="n"/>
      <c r="E38" s="35" t="n"/>
      <c r="F38" s="35" t="n"/>
      <c r="G38" s="35" t="n"/>
    </row>
    <row r="39" ht="15" customHeight="1" s="25">
      <c r="A39" s="35" t="inlineStr">
        <is>
          <t>Margem final</t>
        </is>
      </c>
      <c r="B39" s="46">
        <f>IF(C28*B6&gt;0,(C28*B6-(C28*E4+B4+B7))/(C28*B6),0)</f>
        <v/>
      </c>
      <c r="C39" s="35" t="n"/>
      <c r="D39" s="35" t="n"/>
      <c r="E39" s="35" t="n"/>
      <c r="F39" s="35" t="n"/>
      <c r="G39" s="35" t="n"/>
    </row>
    <row r="40" ht="15" customHeight="1" s="25">
      <c r="A40" s="35" t="inlineStr">
        <is>
          <t>CPA de mídia</t>
        </is>
      </c>
      <c r="B40" s="44">
        <f>IF(C28&gt;0,B4/C28,0)</f>
        <v/>
      </c>
      <c r="C40" s="35" t="n"/>
      <c r="D40" s="35" t="n"/>
      <c r="E40" s="35" t="n"/>
      <c r="F40" s="35" t="n"/>
      <c r="G40" s="35" t="n"/>
    </row>
    <row r="41" ht="15" customHeight="1" s="25">
      <c r="A41" s="35" t="inlineStr">
        <is>
          <t>Aquisição com estrutura</t>
        </is>
      </c>
      <c r="B41" s="44">
        <f>IF(C28&gt;0,(B4+B7)/C28,0)</f>
        <v/>
      </c>
      <c r="C41" s="35" t="n"/>
      <c r="D41" s="35" t="n"/>
      <c r="E41" s="35" t="n"/>
      <c r="F41" s="35" t="n"/>
      <c r="G41" s="35" t="n"/>
    </row>
    <row r="42" ht="15" customHeight="1" s="25">
      <c r="A42" s="35" t="inlineStr">
        <is>
          <t>Compras p/ equilíbrio</t>
        </is>
      </c>
      <c r="B42" s="43">
        <f>IF(E5&gt;0,ROUNDUP((B4+B7)/E5,0),"INVIÁVEL")</f>
        <v/>
      </c>
      <c r="C42" s="35" t="n"/>
      <c r="D42" s="35" t="n"/>
      <c r="E42" s="35" t="n"/>
      <c r="F42" s="35" t="n"/>
      <c r="G42" s="35" t="n"/>
    </row>
    <row r="43" ht="15" customHeight="1" s="25">
      <c r="A43" s="35" t="inlineStr">
        <is>
          <t>Orçamento inverso p/ meta</t>
        </is>
      </c>
      <c r="B43" s="44">
        <f>E22/1000*B10</f>
        <v/>
      </c>
      <c r="C43" s="35" t="n"/>
      <c r="D43" s="35" t="n"/>
      <c r="E43" s="35" t="n"/>
      <c r="F43" s="35" t="n"/>
      <c r="G43" s="35" t="n"/>
    </row>
    <row r="44" ht="15" customHeight="1" s="25">
      <c r="A44" s="35" t="inlineStr">
        <is>
          <t>Média diária p/ meta</t>
        </is>
      </c>
      <c r="B44" s="44">
        <f>IF(B5&gt;0,E22/1000*B10/B5,0)</f>
        <v/>
      </c>
      <c r="C44" s="35" t="n"/>
      <c r="D44" s="35" t="n"/>
      <c r="E44" s="35" t="n"/>
      <c r="F44" s="35" t="n"/>
      <c r="G44" s="35" t="n"/>
    </row>
    <row r="45" ht="15" customHeight="1" s="25">
      <c r="A45" s="35" t="n"/>
      <c r="B45" s="35" t="n"/>
      <c r="C45" s="35" t="n"/>
      <c r="D45" s="35" t="n"/>
      <c r="E45" s="35" t="n"/>
      <c r="F45" s="35" t="n"/>
      <c r="G45" s="35" t="n"/>
    </row>
    <row r="46" ht="15" customHeight="1" s="25">
      <c r="A46" s="35" t="n"/>
      <c r="B46" s="35" t="n"/>
      <c r="C46" s="35" t="n"/>
      <c r="D46" s="35" t="n"/>
      <c r="E46" s="35" t="n"/>
      <c r="F46" s="35" t="n"/>
      <c r="G46" s="35" t="n"/>
    </row>
    <row r="47" ht="80" customHeight="1" s="25">
      <c r="A47" s="35" t="inlineStr">
        <is>
          <t>Quinto exemplo escolhido: distribuição de conteúdo. Hipótese de coorte rastreada: seguidores, contatos e compras ligados entre si. Sem essa medição, o retorno financeiro fica desconhecido. Taxas precisam ser atualizadas com dados da própria coorte. Se alterar o preço, atualize também tributos, taxas e demais custos; os custos são editáveis em reais. As taxas da planilha antiga não viraram benchmarks.</t>
        </is>
      </c>
    </row>
    <row r="48" ht="15" customHeight="1" s="25"/>
    <row r="49" ht="15" customHeight="1" s="25"/>
  </sheetData>
  <mergeCells count="3">
    <mergeCell ref="A2:G2"/>
    <mergeCell ref="A47:G49"/>
    <mergeCell ref="A1:G1"/>
  </mergeCells>
  <dataValidations count="1">
    <dataValidation sqref="B8 B23:B28" showDropDown="0" showInputMessage="0" showErrorMessage="1" allowBlank="0" errorTitle="Taxa inválida" error="Informe uma taxa maior que 0 e menor ou igual a 100%." type="decimal" operator="between">
      <formula1>0.000001</formula1>
      <formula2>1</formula2>
    </dataValidation>
  </dataValidations>
  <printOptions horizontalCentered="1" verticalCentered="0" headings="0" gridLines="0" gridLinesSet="1"/>
  <pageMargins left="0.75" right="0.75" top="1" bottom="1" header="0.511805555555555" footer="0.511805555555555"/>
  <pageSetup orientation="landscape" paperSize="8" scale="100" fitToHeight="1" fitToWidth="1" firstPageNumber="0" useFirstPageNumber="0" pageOrder="downThenOver" blackAndWhite="0" draft="0" horizontalDpi="300" verticalDpi="300" copies="1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E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5390625" defaultRowHeight="15" zeroHeight="0" outlineLevelRow="0"/>
  <cols>
    <col width="8" customWidth="1" style="24" min="1" max="1"/>
    <col width="42" customWidth="1" style="24" min="2" max="2"/>
    <col width="65" customWidth="1" style="24" min="3" max="4"/>
    <col width="95" customWidth="1" style="24" min="5" max="5"/>
  </cols>
  <sheetData>
    <row r="1" ht="90" customHeight="1" s="25">
      <c r="A1" s="27" t="inlineStr">
        <is>
          <t>ID</t>
        </is>
      </c>
      <c r="B1" s="27" t="inlineStr">
        <is>
          <t>Fonte</t>
        </is>
      </c>
      <c r="C1" s="27" t="inlineStr">
        <is>
          <t>URL</t>
        </is>
      </c>
      <c r="D1" s="27" t="inlineStr">
        <is>
          <t>Dado observado</t>
        </is>
      </c>
      <c r="E1" s="27" t="inlineStr">
        <is>
          <t>Limite de uso</t>
        </is>
      </c>
    </row>
    <row r="2" ht="90" customHeight="1" s="25">
      <c r="A2" s="27" t="inlineStr">
        <is>
          <t>F1</t>
        </is>
      </c>
      <c r="B2" s="27" t="inlineStr">
        <is>
          <t>WordStream / LocaliQ: Facebook Ads Benchmarks 2025</t>
        </is>
      </c>
      <c r="C2" s="27" t="inlineStr">
        <is>
          <t>https://www.wordstream.com/blog/facebook-ads-benchmarks-2025</t>
        </is>
      </c>
      <c r="D2" s="27" t="inlineStr">
        <is>
          <t>CTR médio de 1,71% em campanhas com objetivo de tráfego, agregado de indústrias.</t>
        </is>
      </c>
      <c r="E2" s="27" t="inlineStr">
        <is>
          <t>Mais de 1.000 campanhas analisadas. Objetivo de tráfego, não compra. Não é uma meta universal de CTR de link para campanhas de vendas no Brasil. O CTR de 2% dos exemplos é hipótese didática, não promessa nem benchmark validado para venda.</t>
        </is>
      </c>
    </row>
    <row r="3" ht="90" customHeight="1" s="25">
      <c r="A3" s="27" t="inlineStr">
        <is>
          <t>F2</t>
        </is>
      </c>
      <c r="B3" s="27" t="inlineStr">
        <is>
          <t>Typeform: conclusão média de formulários</t>
        </is>
      </c>
      <c r="C3" s="27" t="inlineStr">
        <is>
          <t>https://help.typeform.com/hc/en-us/articles/360029615911-What-s-the-average-completion-rate-of-a-typeform</t>
        </is>
      </c>
      <c r="D3" s="27" t="inlineStr">
        <is>
          <t>47% de conclusão: enviaram / abriram o formulário.</t>
        </is>
      </c>
      <c r="E3" s="27" t="inlineStr">
        <is>
          <t>Base do fornecedor; a página não expõe recorte Brasil, setor ou janela da amostra. Não usa visitas da landing page no denominador. A simulação adota 50% de conclusão entre 400 aberturas de aplicação. Agendamento e fechamento continuam hipóteses separadas.</t>
        </is>
      </c>
    </row>
    <row r="4" ht="90" customHeight="1" s="25">
      <c r="A4" s="27" t="inlineStr">
        <is>
          <t>F3</t>
        </is>
      </c>
      <c r="B4" s="27" t="inlineStr">
        <is>
          <t>ON24: relatório de webinários 2025, dados de 2024</t>
        </is>
      </c>
      <c r="C4" s="27" t="inlineStr">
        <is>
          <t>https://www.on24.com/blog/key-takeaways-from-the-2025-webinar-benchmarks-report/</t>
        </is>
      </c>
      <c r="D4" s="27" t="inlineStr">
        <is>
          <t>57% de inscritos tornam-se participantes; o relatório aborda sessões ao vivo e sob demanda.</t>
        </is>
      </c>
      <c r="E4" s="27" t="inlineStr">
        <is>
          <t>Base internacional B2B da ON24. Inscrição não equivale a entrada em grupo de WhatsApp; não prova compra de produto no pitch. Os 60% de presença vieram do Ryan. Os 90% de retenção e 10-20% de compra são premissas, sem confirmação como padrão de mercado.</t>
        </is>
      </c>
    </row>
    <row r="5" ht="90" customHeight="1" s="25">
      <c r="A5" s="27" t="inlineStr">
        <is>
          <t>F4</t>
        </is>
      </c>
      <c r="B5" s="27" t="inlineStr">
        <is>
          <t>Unbounce: Conversion Benchmark Report 2024</t>
        </is>
      </c>
      <c r="C5" s="27" t="inlineStr">
        <is>
          <t>https://unbounce.com/conversion-benchmark-report/</t>
        </is>
      </c>
      <c r="D5" s="27" t="inlineStr">
        <is>
          <t>Mediana agregada de conversão de landing pages de 6,6%.</t>
        </is>
      </c>
      <c r="E5" s="27" t="inlineStr">
        <is>
          <t>Amostra de páginas na plataforma; ações e segmentos distintos. Não é taxa de conclusão do formulário nem taxa de reunião ou compra. Referência de contexto no apoio. Não foi aplicada como taxa universal de nenhum estágio dos exemplos.</t>
        </is>
      </c>
    </row>
    <row r="6" ht="90" customHeight="1" s="25">
      <c r="A6" s="27" t="inlineStr">
        <is>
          <t>F5</t>
        </is>
      </c>
      <c r="B6" s="27" t="inlineStr">
        <is>
          <t>Google Ads: retorno do investimento (ROI)</t>
        </is>
      </c>
      <c r="C6" s="27" t="inlineStr">
        <is>
          <t>https://support.google.com/google-ads/answer/1722066?hl=pt-BR</t>
        </is>
      </c>
      <c r="D6" s="27" t="inlineStr">
        <is>
          <t>Relaciona o lucro aos custos totais, incluindo produção e publicidade no exemplo apresentado.</t>
        </is>
      </c>
      <c r="E6" s="27" t="inlineStr">
        <is>
          <t>A definição do custo precisa acompanhar a fórmula. Receita / mídia é ROAS e não inclui todas as despesas. ROI do projeto = lucro / (custos unitários × vendas + mídia + estrutura fixa). Valores de custo são hipóteses explícitas.</t>
        </is>
      </c>
    </row>
    <row r="7" ht="90" customHeight="1" s="25">
      <c r="A7" s="27" t="inlineStr">
        <is>
          <t>F6</t>
        </is>
      </c>
      <c r="B7" s="27" t="inlineStr">
        <is>
          <t>Google Ads: limites de gastos</t>
        </is>
      </c>
      <c r="C7" s="27" t="inlineStr">
        <is>
          <t>https://support.google.com/google-ads/answer/10486637?hl=pt-BR</t>
        </is>
      </c>
      <c r="D7" s="27" t="inlineStr">
        <is>
          <t>Na maioria das campanhas, limite diário de 2× o orçamento diário médio e limite mensal de 30,4×.</t>
        </is>
      </c>
      <c r="E7" s="27" t="inlineStr">
        <is>
          <t>Há exceções, como pagamento por conversões; alterações e períodos parciais têm regras próprias. Google Ads, não regra da Meta. Orçamento diário é média operacional e não teto garantido de débito de cada dia. Conferir as regras na conta usada.</t>
        </is>
      </c>
    </row>
    <row r="8" ht="90" customHeight="1" s="25"/>
  </sheetData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Prospere Mídias</dc:creator>
  <dc:title>Previsibilidade de Vendas | Prospere Mídias</dc:title>
  <dc:description>Cinco cenários didáticos e editáveis. Projeções condicionais às taxas e aos custos informados, sem garantia de resultados.</dc:description>
  <dc:subject>Simulações de orçamento de tráfego pago a partir da meta de vendas</dc:subject>
  <dc:language>en-US</dc:language>
  <dcterms:created xsi:type="dcterms:W3CDTF">2026-10-15T23:46:41Z</dcterms:created>
  <dcterms:modified xsi:type="dcterms:W3CDTF">2026-10-20T01:27:52Z</dcterms:modified>
  <cp:lastModifiedBy>Prospere Mídias</cp:lastModifiedBy>
  <cp:revision>0</cp:revision>
</cp:coreProperties>
</file>